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K:\שיאל עזרן\להעלות לאתר\"/>
    </mc:Choice>
  </mc:AlternateContent>
  <xr:revisionPtr revIDLastSave="0" documentId="8_{938FBCFC-4510-4879-8936-D2407F98FC8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כלל והון " sheetId="2" r:id="rId1"/>
    <sheet name="נוסטרו חיים" sheetId="11" r:id="rId2"/>
    <sheet name="נכסים-01-24" sheetId="8" state="hidden" r:id="rId3"/>
    <sheet name="נכסים-02-24" sheetId="9" state="hidden" r:id="rId4"/>
    <sheet name="נכסים-03-24" sheetId="10" state="hidden" r:id="rId5"/>
  </sheets>
  <definedNames>
    <definedName name="_xlnm.Print_Area" localSheetId="0">'כלל והון '!$B$1:$Z$54</definedName>
    <definedName name="_xlnm.Print_Area" localSheetId="1">'נוסטרו חיים'!$B$1:$Z$54</definedName>
    <definedName name="Year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54" i="2" l="1"/>
  <c r="Y54" i="2"/>
  <c r="Z53" i="2"/>
  <c r="Y53" i="2"/>
  <c r="U53" i="2"/>
  <c r="Z52" i="2"/>
  <c r="Y52" i="2"/>
  <c r="Z50" i="2"/>
  <c r="Y50" i="2"/>
  <c r="Z49" i="2"/>
  <c r="Y49" i="2"/>
  <c r="V49" i="2"/>
  <c r="Z48" i="2"/>
  <c r="Y48" i="2"/>
  <c r="V48" i="2"/>
  <c r="Z46" i="2"/>
  <c r="Y46" i="2"/>
  <c r="Z45" i="2"/>
  <c r="Y45" i="2"/>
  <c r="Z44" i="2"/>
  <c r="Y44" i="2"/>
  <c r="Z43" i="2"/>
  <c r="Y43" i="2"/>
  <c r="Z42" i="2"/>
  <c r="Y42" i="2"/>
  <c r="Z41" i="2"/>
  <c r="Y41" i="2"/>
  <c r="Z40" i="2"/>
  <c r="Y40" i="2"/>
  <c r="Z39" i="2"/>
  <c r="Y39" i="2"/>
  <c r="Z38" i="2"/>
  <c r="Y38" i="2"/>
  <c r="Z37" i="2"/>
  <c r="Y37" i="2"/>
  <c r="Z36" i="2"/>
  <c r="Y36" i="2"/>
  <c r="Z35" i="2"/>
  <c r="Y35" i="2"/>
  <c r="Z34" i="2"/>
  <c r="Y34" i="2"/>
  <c r="O52" i="11"/>
  <c r="Z54" i="11"/>
  <c r="Y54" i="11"/>
  <c r="Z53" i="11"/>
  <c r="Y53" i="11"/>
  <c r="U53" i="11"/>
  <c r="Z52" i="11"/>
  <c r="Y52" i="11"/>
  <c r="Z50" i="11"/>
  <c r="Y50" i="11"/>
  <c r="Z49" i="11"/>
  <c r="Y49" i="11"/>
  <c r="V49" i="11"/>
  <c r="Z48" i="11"/>
  <c r="Y48" i="11"/>
  <c r="V48" i="11"/>
  <c r="Z46" i="11"/>
  <c r="Y46" i="11"/>
  <c r="Z45" i="11"/>
  <c r="Y45" i="11"/>
  <c r="U45" i="11"/>
  <c r="V45" i="11" s="1"/>
  <c r="Z44" i="11"/>
  <c r="Y44" i="11"/>
  <c r="U44" i="11"/>
  <c r="V44" i="11" s="1"/>
  <c r="Z43" i="11"/>
  <c r="Y43" i="11"/>
  <c r="U43" i="11"/>
  <c r="V43" i="11" s="1"/>
  <c r="Z42" i="11"/>
  <c r="Y42" i="11"/>
  <c r="U42" i="11"/>
  <c r="V42" i="11" s="1"/>
  <c r="Z41" i="11"/>
  <c r="Y41" i="11"/>
  <c r="U41" i="11"/>
  <c r="V41" i="11" s="1"/>
  <c r="Z40" i="11"/>
  <c r="Y40" i="11"/>
  <c r="U40" i="11"/>
  <c r="V40" i="11" s="1"/>
  <c r="Z39" i="11"/>
  <c r="Y39" i="11"/>
  <c r="U39" i="11"/>
  <c r="V39" i="11" s="1"/>
  <c r="Z38" i="11"/>
  <c r="Y38" i="11"/>
  <c r="U38" i="11"/>
  <c r="V38" i="11" s="1"/>
  <c r="Z37" i="11"/>
  <c r="Y37" i="11"/>
  <c r="U37" i="11"/>
  <c r="V37" i="11" s="1"/>
  <c r="Z36" i="11"/>
  <c r="Y36" i="11"/>
  <c r="U36" i="11"/>
  <c r="V36" i="11" s="1"/>
  <c r="Z35" i="11"/>
  <c r="Y35" i="11"/>
  <c r="U35" i="11"/>
  <c r="V35" i="11" s="1"/>
  <c r="Z34" i="11"/>
  <c r="Y34" i="11"/>
  <c r="U34" i="11"/>
  <c r="U46" i="11" l="1"/>
  <c r="U48" i="11" s="1"/>
  <c r="U50" i="11" l="1"/>
  <c r="U52" i="11"/>
  <c r="V34" i="11"/>
  <c r="V46" i="11" s="1"/>
  <c r="U54" i="11" l="1"/>
  <c r="V53" i="11" s="1"/>
  <c r="V52" i="11"/>
  <c r="V54" i="11" s="1"/>
  <c r="T54" i="11"/>
  <c r="S54" i="11"/>
  <c r="O54" i="11"/>
  <c r="T53" i="11"/>
  <c r="S53" i="11"/>
  <c r="O53" i="11"/>
  <c r="T52" i="11"/>
  <c r="S52" i="11"/>
  <c r="P52" i="11"/>
  <c r="T50" i="11"/>
  <c r="S50" i="11"/>
  <c r="T49" i="11"/>
  <c r="S49" i="11"/>
  <c r="P49" i="11"/>
  <c r="T48" i="11"/>
  <c r="S48" i="11"/>
  <c r="P48" i="11"/>
  <c r="T46" i="11"/>
  <c r="S46" i="11"/>
  <c r="T45" i="11"/>
  <c r="S45" i="11"/>
  <c r="O45" i="11"/>
  <c r="P45" i="11" s="1"/>
  <c r="T44" i="11"/>
  <c r="S44" i="11"/>
  <c r="O44" i="11"/>
  <c r="P44" i="11" s="1"/>
  <c r="T43" i="11"/>
  <c r="S43" i="11"/>
  <c r="O43" i="11"/>
  <c r="P43" i="11" s="1"/>
  <c r="T42" i="11"/>
  <c r="S42" i="11"/>
  <c r="O42" i="11"/>
  <c r="P42" i="11" s="1"/>
  <c r="T41" i="11"/>
  <c r="S41" i="11"/>
  <c r="O41" i="11"/>
  <c r="P41" i="11" s="1"/>
  <c r="T40" i="11"/>
  <c r="S40" i="11"/>
  <c r="O40" i="11"/>
  <c r="P40" i="11" s="1"/>
  <c r="T39" i="11"/>
  <c r="S39" i="11"/>
  <c r="O39" i="11"/>
  <c r="P39" i="11" s="1"/>
  <c r="T38" i="11"/>
  <c r="S38" i="11"/>
  <c r="O38" i="11"/>
  <c r="P38" i="11" s="1"/>
  <c r="T37" i="11"/>
  <c r="S37" i="11"/>
  <c r="O37" i="11"/>
  <c r="P37" i="11" s="1"/>
  <c r="T36" i="11"/>
  <c r="S36" i="11"/>
  <c r="O36" i="11"/>
  <c r="P36" i="11" s="1"/>
  <c r="T35" i="11"/>
  <c r="S35" i="11"/>
  <c r="O35" i="11"/>
  <c r="P35" i="11" s="1"/>
  <c r="T34" i="11"/>
  <c r="S34" i="11"/>
  <c r="O34" i="11"/>
  <c r="P34" i="11" s="1"/>
  <c r="T54" i="2"/>
  <c r="S54" i="2"/>
  <c r="T53" i="2"/>
  <c r="S53" i="2"/>
  <c r="O53" i="2"/>
  <c r="T52" i="2"/>
  <c r="S52" i="2"/>
  <c r="T50" i="2"/>
  <c r="S50" i="2"/>
  <c r="T49" i="2"/>
  <c r="S49" i="2"/>
  <c r="P49" i="2"/>
  <c r="T48" i="2"/>
  <c r="S48" i="2"/>
  <c r="P48" i="2"/>
  <c r="T46" i="2"/>
  <c r="S46" i="2"/>
  <c r="T45" i="2"/>
  <c r="S45" i="2"/>
  <c r="O45" i="2"/>
  <c r="T44" i="2"/>
  <c r="S44" i="2"/>
  <c r="O44" i="2"/>
  <c r="T43" i="2"/>
  <c r="S43" i="2"/>
  <c r="O43" i="2"/>
  <c r="U43" i="2" s="1"/>
  <c r="T42" i="2"/>
  <c r="S42" i="2"/>
  <c r="O42" i="2"/>
  <c r="T41" i="2"/>
  <c r="S41" i="2"/>
  <c r="O41" i="2"/>
  <c r="T40" i="2"/>
  <c r="S40" i="2"/>
  <c r="O40" i="2"/>
  <c r="U40" i="2" s="1"/>
  <c r="T39" i="2"/>
  <c r="S39" i="2"/>
  <c r="O39" i="2"/>
  <c r="T38" i="2"/>
  <c r="S38" i="2"/>
  <c r="O38" i="2"/>
  <c r="T37" i="2"/>
  <c r="S37" i="2"/>
  <c r="O37" i="2"/>
  <c r="U37" i="2" s="1"/>
  <c r="T36" i="2"/>
  <c r="S36" i="2"/>
  <c r="O36" i="2"/>
  <c r="T35" i="2"/>
  <c r="S35" i="2"/>
  <c r="O35" i="2"/>
  <c r="T34" i="2"/>
  <c r="S34" i="2"/>
  <c r="O34" i="2"/>
  <c r="M34" i="2"/>
  <c r="C27" i="11"/>
  <c r="I27" i="11"/>
  <c r="I52" i="11" s="1"/>
  <c r="I54" i="11" s="1"/>
  <c r="M52" i="11"/>
  <c r="M48" i="11"/>
  <c r="N44" i="11"/>
  <c r="N42" i="11"/>
  <c r="N41" i="11"/>
  <c r="N38" i="11"/>
  <c r="N36" i="11"/>
  <c r="N35" i="11"/>
  <c r="N53" i="11"/>
  <c r="M53" i="11"/>
  <c r="I53" i="11"/>
  <c r="N49" i="11"/>
  <c r="M49" i="11"/>
  <c r="J49" i="11"/>
  <c r="J48" i="11"/>
  <c r="M46" i="11"/>
  <c r="N45" i="11"/>
  <c r="M45" i="11"/>
  <c r="I45" i="11"/>
  <c r="M44" i="11"/>
  <c r="I44" i="11"/>
  <c r="N43" i="11"/>
  <c r="M43" i="11"/>
  <c r="I43" i="11"/>
  <c r="M42" i="11"/>
  <c r="I42" i="11"/>
  <c r="M41" i="11"/>
  <c r="I41" i="11"/>
  <c r="N40" i="11"/>
  <c r="M40" i="11"/>
  <c r="I40" i="11"/>
  <c r="N39" i="11"/>
  <c r="M39" i="11"/>
  <c r="I39" i="11"/>
  <c r="M38" i="11"/>
  <c r="I38" i="11"/>
  <c r="N37" i="11"/>
  <c r="M37" i="11"/>
  <c r="I37" i="11"/>
  <c r="M36" i="11"/>
  <c r="I36" i="11"/>
  <c r="M35" i="11"/>
  <c r="I35" i="11"/>
  <c r="M34" i="11"/>
  <c r="I34" i="11"/>
  <c r="I53" i="2"/>
  <c r="I52" i="2"/>
  <c r="J49" i="2"/>
  <c r="J48" i="2"/>
  <c r="I35" i="2"/>
  <c r="I36" i="2"/>
  <c r="I37" i="2"/>
  <c r="I38" i="2"/>
  <c r="I39" i="2"/>
  <c r="I40" i="2"/>
  <c r="I41" i="2"/>
  <c r="I42" i="2"/>
  <c r="I43" i="2"/>
  <c r="I44" i="2"/>
  <c r="I45" i="2"/>
  <c r="I34" i="2"/>
  <c r="I46" i="2" s="1"/>
  <c r="J35" i="2" s="1"/>
  <c r="M35" i="2"/>
  <c r="N35" i="2"/>
  <c r="M36" i="2"/>
  <c r="N36" i="2"/>
  <c r="M37" i="2"/>
  <c r="N37" i="2"/>
  <c r="M38" i="2"/>
  <c r="N38" i="2"/>
  <c r="M39" i="2"/>
  <c r="N39" i="2"/>
  <c r="M40" i="2"/>
  <c r="N40" i="2"/>
  <c r="M41" i="2"/>
  <c r="N41" i="2"/>
  <c r="M42" i="2"/>
  <c r="N42" i="2"/>
  <c r="M43" i="2"/>
  <c r="N43" i="2"/>
  <c r="M44" i="2"/>
  <c r="N44" i="2"/>
  <c r="M45" i="2"/>
  <c r="N45" i="2"/>
  <c r="M46" i="2"/>
  <c r="N46" i="2"/>
  <c r="M48" i="2"/>
  <c r="N48" i="2"/>
  <c r="M49" i="2"/>
  <c r="N49" i="2"/>
  <c r="M50" i="2"/>
  <c r="N50" i="2"/>
  <c r="M52" i="2"/>
  <c r="N52" i="2"/>
  <c r="M53" i="2"/>
  <c r="N53" i="2"/>
  <c r="M54" i="2"/>
  <c r="N54" i="2"/>
  <c r="N34" i="2"/>
  <c r="B32" i="11"/>
  <c r="V37" i="2" l="1"/>
  <c r="V43" i="2"/>
  <c r="P35" i="2"/>
  <c r="U35" i="2"/>
  <c r="V35" i="2" s="1"/>
  <c r="P44" i="2"/>
  <c r="U44" i="2"/>
  <c r="V44" i="2" s="1"/>
  <c r="P37" i="2"/>
  <c r="P39" i="2"/>
  <c r="U39" i="2"/>
  <c r="V39" i="2" s="1"/>
  <c r="O46" i="2"/>
  <c r="O48" i="2" s="1"/>
  <c r="O50" i="2" s="1"/>
  <c r="O54" i="2" s="1"/>
  <c r="U34" i="2"/>
  <c r="P41" i="2"/>
  <c r="U41" i="2"/>
  <c r="V41" i="2" s="1"/>
  <c r="P34" i="2"/>
  <c r="P36" i="2"/>
  <c r="U36" i="2"/>
  <c r="V36" i="2" s="1"/>
  <c r="P43" i="2"/>
  <c r="P45" i="2"/>
  <c r="U45" i="2"/>
  <c r="V45" i="2" s="1"/>
  <c r="P38" i="2"/>
  <c r="U38" i="2"/>
  <c r="V38" i="2" s="1"/>
  <c r="V40" i="2"/>
  <c r="P40" i="2"/>
  <c r="P42" i="2"/>
  <c r="U42" i="2"/>
  <c r="V42" i="2" s="1"/>
  <c r="P54" i="11"/>
  <c r="P53" i="11"/>
  <c r="P46" i="11"/>
  <c r="O46" i="11"/>
  <c r="O48" i="11" s="1"/>
  <c r="O50" i="11" s="1"/>
  <c r="J40" i="2"/>
  <c r="J45" i="2"/>
  <c r="J39" i="2"/>
  <c r="J44" i="2"/>
  <c r="J38" i="2"/>
  <c r="N46" i="11"/>
  <c r="N34" i="11"/>
  <c r="M54" i="11"/>
  <c r="M50" i="11"/>
  <c r="J53" i="11"/>
  <c r="J52" i="11"/>
  <c r="J54" i="11" s="1"/>
  <c r="I46" i="11"/>
  <c r="I48" i="11" s="1"/>
  <c r="I50" i="11" s="1"/>
  <c r="J42" i="2"/>
  <c r="J34" i="2"/>
  <c r="I48" i="2"/>
  <c r="I50" i="2" s="1"/>
  <c r="I54" i="2"/>
  <c r="J53" i="2" s="1"/>
  <c r="J43" i="2"/>
  <c r="J37" i="2"/>
  <c r="J36" i="2"/>
  <c r="J41" i="2"/>
  <c r="C34" i="2"/>
  <c r="D34" i="2"/>
  <c r="G34" i="2"/>
  <c r="H34" i="2"/>
  <c r="C35" i="2"/>
  <c r="D35" i="2"/>
  <c r="G35" i="2"/>
  <c r="H35" i="2"/>
  <c r="C36" i="2"/>
  <c r="D36" i="2"/>
  <c r="G36" i="2"/>
  <c r="H36" i="2"/>
  <c r="C37" i="2"/>
  <c r="D37" i="2"/>
  <c r="G37" i="2"/>
  <c r="H37" i="2"/>
  <c r="C38" i="2"/>
  <c r="D38" i="2"/>
  <c r="G38" i="2"/>
  <c r="H38" i="2"/>
  <c r="C39" i="2"/>
  <c r="D39" i="2"/>
  <c r="G39" i="2"/>
  <c r="H39" i="2"/>
  <c r="C40" i="2"/>
  <c r="D40" i="2"/>
  <c r="G40" i="2"/>
  <c r="H40" i="2"/>
  <c r="C41" i="2"/>
  <c r="D41" i="2"/>
  <c r="G41" i="2"/>
  <c r="H41" i="2"/>
  <c r="C42" i="2"/>
  <c r="D42" i="2"/>
  <c r="G42" i="2"/>
  <c r="H42" i="2"/>
  <c r="C43" i="2"/>
  <c r="D43" i="2"/>
  <c r="G43" i="2"/>
  <c r="H43" i="2"/>
  <c r="C44" i="2"/>
  <c r="D44" i="2"/>
  <c r="G44" i="2"/>
  <c r="H44" i="2"/>
  <c r="C45" i="2"/>
  <c r="D45" i="2"/>
  <c r="G45" i="2"/>
  <c r="H45" i="2"/>
  <c r="J52" i="2" l="1"/>
  <c r="J54" i="2" s="1"/>
  <c r="P46" i="2"/>
  <c r="V34" i="2"/>
  <c r="V46" i="2" s="1"/>
  <c r="U46" i="2"/>
  <c r="U48" i="2" s="1"/>
  <c r="U50" i="2" s="1"/>
  <c r="U54" i="2" s="1"/>
  <c r="P53" i="2"/>
  <c r="O52" i="2"/>
  <c r="P52" i="2" s="1"/>
  <c r="J40" i="11"/>
  <c r="J41" i="11"/>
  <c r="N50" i="11"/>
  <c r="N48" i="11"/>
  <c r="J38" i="11"/>
  <c r="J39" i="11"/>
  <c r="J36" i="11"/>
  <c r="J37" i="11"/>
  <c r="J34" i="11"/>
  <c r="J35" i="11"/>
  <c r="J44" i="11"/>
  <c r="J45" i="11"/>
  <c r="J42" i="11"/>
  <c r="J43" i="11"/>
  <c r="J46" i="2"/>
  <c r="C46" i="2"/>
  <c r="G46" i="2"/>
  <c r="U52" i="2" l="1"/>
  <c r="V52" i="2" s="1"/>
  <c r="V53" i="2"/>
  <c r="V54" i="2" s="1"/>
  <c r="P54" i="2"/>
  <c r="N54" i="11"/>
  <c r="N52" i="11"/>
  <c r="J46" i="11"/>
  <c r="G34" i="11"/>
  <c r="G49" i="11"/>
  <c r="C49" i="11"/>
  <c r="G45" i="11"/>
  <c r="G44" i="11"/>
  <c r="C44" i="11"/>
  <c r="C43" i="11"/>
  <c r="G42" i="11"/>
  <c r="C42" i="11"/>
  <c r="C41" i="11"/>
  <c r="G40" i="11"/>
  <c r="C40" i="11"/>
  <c r="G39" i="11"/>
  <c r="G38" i="11"/>
  <c r="C38" i="11"/>
  <c r="G36" i="11"/>
  <c r="C36" i="11"/>
  <c r="G35" i="11"/>
  <c r="C35" i="11"/>
  <c r="C45" i="11"/>
  <c r="G43" i="11"/>
  <c r="G41" i="11"/>
  <c r="C39" i="11"/>
  <c r="G37" i="11"/>
  <c r="C34" i="11" l="1"/>
  <c r="G46" i="11"/>
  <c r="H41" i="11" l="1"/>
  <c r="H38" i="11"/>
  <c r="H43" i="11"/>
  <c r="H34" i="11"/>
  <c r="G53" i="11"/>
  <c r="H35" i="11"/>
  <c r="H44" i="11"/>
  <c r="H42" i="11"/>
  <c r="H40" i="11"/>
  <c r="H36" i="11"/>
  <c r="H37" i="11"/>
  <c r="G54" i="11"/>
  <c r="G50" i="11"/>
  <c r="H45" i="11"/>
  <c r="C53" i="11"/>
  <c r="C37" i="11"/>
  <c r="H39" i="11"/>
  <c r="G52" i="11" l="1"/>
  <c r="H52" i="11"/>
  <c r="D43" i="11"/>
  <c r="D34" i="11"/>
  <c r="D45" i="11"/>
  <c r="D41" i="11"/>
  <c r="D44" i="11"/>
  <c r="D42" i="11"/>
  <c r="D40" i="11"/>
  <c r="D36" i="11"/>
  <c r="D39" i="11"/>
  <c r="D38" i="11"/>
  <c r="D35" i="11"/>
  <c r="C46" i="11"/>
  <c r="G48" i="11"/>
  <c r="H53" i="11"/>
  <c r="D37" i="11"/>
  <c r="H49" i="11" l="1"/>
  <c r="H48" i="11"/>
  <c r="C48" i="11"/>
  <c r="C54" i="11"/>
  <c r="C50" i="11"/>
  <c r="D48" i="11" l="1"/>
  <c r="D49" i="11"/>
  <c r="D53" i="11" l="1"/>
  <c r="D52" i="11" l="1"/>
  <c r="C52" i="11"/>
  <c r="G49" i="2" l="1"/>
  <c r="C49" i="2"/>
  <c r="F2" i="10" l="1"/>
  <c r="F3" i="10"/>
  <c r="F4" i="10"/>
  <c r="F5" i="10"/>
  <c r="I4" i="10" s="1"/>
  <c r="F6" i="10"/>
  <c r="F7" i="10"/>
  <c r="F8" i="10"/>
  <c r="F9" i="10"/>
  <c r="F10" i="10"/>
  <c r="F11" i="10"/>
  <c r="I7" i="10" s="1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9" i="10"/>
  <c r="I9" i="10" s="1"/>
  <c r="F30" i="10"/>
  <c r="F2" i="9"/>
  <c r="F3" i="9"/>
  <c r="I3" i="9" s="1"/>
  <c r="F4" i="9"/>
  <c r="F5" i="9"/>
  <c r="F6" i="9"/>
  <c r="F7" i="9"/>
  <c r="F8" i="9"/>
  <c r="F9" i="9"/>
  <c r="F10" i="9"/>
  <c r="F11" i="9"/>
  <c r="F12" i="9"/>
  <c r="I7" i="9" s="1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D32" i="9"/>
  <c r="D35" i="9" s="1"/>
  <c r="F30" i="9"/>
  <c r="I9" i="9" s="1"/>
  <c r="F31" i="9"/>
  <c r="F2" i="8"/>
  <c r="F3" i="8"/>
  <c r="F4" i="8"/>
  <c r="F5" i="8"/>
  <c r="F6" i="8"/>
  <c r="F7" i="8"/>
  <c r="F8" i="8"/>
  <c r="F9" i="8"/>
  <c r="F10" i="8"/>
  <c r="F11" i="8"/>
  <c r="F12" i="8"/>
  <c r="I7" i="8" s="1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30" i="8"/>
  <c r="I9" i="8" s="1"/>
  <c r="F31" i="8"/>
  <c r="D31" i="10" l="1"/>
  <c r="D32" i="8"/>
  <c r="D35" i="8" s="1"/>
  <c r="F29" i="8"/>
  <c r="I2" i="8" s="1"/>
  <c r="F29" i="9"/>
  <c r="I3" i="8"/>
  <c r="I4" i="9"/>
  <c r="I8" i="10"/>
  <c r="I5" i="8"/>
  <c r="I8" i="9"/>
  <c r="I5" i="9"/>
  <c r="F28" i="10"/>
  <c r="I2" i="10" s="1"/>
  <c r="I6" i="10"/>
  <c r="I5" i="10"/>
  <c r="I3" i="10"/>
  <c r="I2" i="9"/>
  <c r="I6" i="9"/>
  <c r="I8" i="8"/>
  <c r="D34" i="10"/>
  <c r="C31" i="10"/>
  <c r="C34" i="10" s="1"/>
  <c r="C32" i="9"/>
  <c r="C35" i="9" s="1"/>
  <c r="C32" i="8"/>
  <c r="I6" i="8"/>
  <c r="I4" i="8"/>
  <c r="E31" i="10"/>
  <c r="E34" i="10" s="1"/>
  <c r="E32" i="9"/>
  <c r="E35" i="9" s="1"/>
  <c r="E32" i="8"/>
  <c r="E35" i="8" s="1"/>
  <c r="I10" i="9" l="1"/>
  <c r="J5" i="9" s="1"/>
  <c r="G53" i="2"/>
  <c r="I10" i="10"/>
  <c r="J3" i="10" s="1"/>
  <c r="I10" i="8"/>
  <c r="J2" i="8" s="1"/>
  <c r="F32" i="9"/>
  <c r="F35" i="9" s="1"/>
  <c r="F31" i="10"/>
  <c r="F34" i="10" s="1"/>
  <c r="J3" i="9"/>
  <c r="C35" i="8"/>
  <c r="F32" i="8"/>
  <c r="F35" i="8" s="1"/>
  <c r="J8" i="9" l="1"/>
  <c r="J7" i="9"/>
  <c r="J9" i="9"/>
  <c r="J4" i="9"/>
  <c r="J6" i="9"/>
  <c r="J2" i="9"/>
  <c r="J8" i="10"/>
  <c r="J6" i="10"/>
  <c r="J5" i="10"/>
  <c r="I11" i="9"/>
  <c r="J6" i="8"/>
  <c r="J4" i="10"/>
  <c r="J3" i="8"/>
  <c r="J2" i="10"/>
  <c r="J5" i="8"/>
  <c r="J7" i="8"/>
  <c r="J8" i="8"/>
  <c r="J9" i="8"/>
  <c r="J4" i="8"/>
  <c r="J7" i="10"/>
  <c r="J9" i="10"/>
  <c r="I11" i="10"/>
  <c r="I11" i="8"/>
  <c r="G50" i="2" l="1"/>
  <c r="G54" i="2"/>
  <c r="C53" i="2"/>
  <c r="C48" i="2" l="1"/>
  <c r="C54" i="2"/>
  <c r="C50" i="2"/>
  <c r="D48" i="2" l="1"/>
  <c r="D49" i="2"/>
  <c r="D53" i="2" l="1"/>
  <c r="C52" i="2" l="1"/>
  <c r="D52" i="2"/>
  <c r="I13" i="10" l="1"/>
  <c r="I14" i="10" s="1"/>
  <c r="G48" i="2" l="1"/>
  <c r="H49" i="2"/>
  <c r="H53" i="2"/>
  <c r="H52" i="2" l="1"/>
  <c r="G52" i="2"/>
  <c r="H48" i="2" l="1"/>
</calcChain>
</file>

<file path=xl/sharedStrings.xml><?xml version="1.0" encoding="utf-8"?>
<sst xmlns="http://schemas.openxmlformats.org/spreadsheetml/2006/main" count="450" uniqueCount="78">
  <si>
    <t>סה"כ</t>
  </si>
  <si>
    <t>נכסים לא סחירים</t>
  </si>
  <si>
    <t>נכסים סחירים ונזילים</t>
  </si>
  <si>
    <t>נכסים בחו"ל</t>
  </si>
  <si>
    <t>נכסים בארץ</t>
  </si>
  <si>
    <t>נכסים אחרים</t>
  </si>
  <si>
    <t>חוזים עתידיים</t>
  </si>
  <si>
    <t>פיקדונות (שאינם מובנים)</t>
  </si>
  <si>
    <t>הלוואות</t>
  </si>
  <si>
    <t>קרנות נאמנות</t>
  </si>
  <si>
    <t>תעודות סל</t>
  </si>
  <si>
    <t>מניות</t>
  </si>
  <si>
    <t>אג"ח קונצרניות לא סחירות</t>
  </si>
  <si>
    <t>אג"ח קונצרניות סחירות</t>
  </si>
  <si>
    <t>מזומנים ושווי מזומנים</t>
  </si>
  <si>
    <t>(באחוזים)</t>
  </si>
  <si>
    <t>(באלפי ש"ח)</t>
  </si>
  <si>
    <t>סך נכסים</t>
  </si>
  <si>
    <t>תרומה להכנסה הכוללת
(הון עצמי)</t>
  </si>
  <si>
    <t>תרומה להכנסות מהשקעות
(רווח/הפסד)</t>
  </si>
  <si>
    <t>רבעון 1+2+3+4</t>
  </si>
  <si>
    <t>רבעון 1+2+3</t>
  </si>
  <si>
    <t>רבעון 1+2</t>
  </si>
  <si>
    <t>רבעון 1</t>
  </si>
  <si>
    <t>רבעון 4</t>
  </si>
  <si>
    <t>רבעון 3</t>
  </si>
  <si>
    <t>רבעון 2</t>
  </si>
  <si>
    <t>נתונים לרבעון בשנת :</t>
  </si>
  <si>
    <t>פירוט תרומת אפיקי השקעה בגין התחייבויות מסוג 10,30,50</t>
  </si>
  <si>
    <t>נוסטרו חיים</t>
  </si>
  <si>
    <t>פירוט תרומת אפיקי ההשקעה לתשואה הכוללת</t>
  </si>
  <si>
    <t>נוסטרו כללי והון</t>
  </si>
  <si>
    <t>פירוט תרומת אפיקי השקעה בגין התחייבויות מסוג 40,60,70,80,90</t>
  </si>
  <si>
    <t>נתונים מצטברים בשנת :</t>
  </si>
  <si>
    <t>ליברה חברה לביטוח בע"מ</t>
  </si>
  <si>
    <t xml:space="preserve">אג"ח ממשלתיות סחירות </t>
  </si>
  <si>
    <t>תעודות חוב מסחריות  סחירות ולא סחירות</t>
  </si>
  <si>
    <t xml:space="preserve">סה''כ  לתת  אפיק   :  לא מוגדר   </t>
  </si>
  <si>
    <t xml:space="preserve">סה''כ  לתת  אפיק   :  ת"א 90   </t>
  </si>
  <si>
    <t xml:space="preserve">סה''כ  לתת  אפיק   :  יתר   </t>
  </si>
  <si>
    <t xml:space="preserve">סה''כ  לתת  אפיק   :  כתבי אופציה   </t>
  </si>
  <si>
    <t xml:space="preserve">סה''כ  לתת  אפיק   :  קרנות סל/מחקות מניות בארץ   </t>
  </si>
  <si>
    <t xml:space="preserve">סה''כ  לתת  אפיק   :  אג"ח ממשלתי צמוד מדד   </t>
  </si>
  <si>
    <t xml:space="preserve">סה''כ  לתת  אפיק   :  אגח קונצרני צמוד מדד דרוג גבוה   </t>
  </si>
  <si>
    <t xml:space="preserve">סה''כ  לתת  אפיק   :  אג"ח להמרה צמוד מדד   </t>
  </si>
  <si>
    <t xml:space="preserve">סה''כ  לתת  אפיק   :  קרנות אג"ח   </t>
  </si>
  <si>
    <t xml:space="preserve">סה''כ  לתת  אפיק   :  אג"ח קונצרני צמוד מדד   </t>
  </si>
  <si>
    <t xml:space="preserve">סה''כ  לתת  אפיק   :  מטבע חוץ-פיזי   </t>
  </si>
  <si>
    <t xml:space="preserve">סה''כ  לתת  אפיק   :  אג'ח חו'ל קונצרני   </t>
  </si>
  <si>
    <t xml:space="preserve">סה''כ  לתת  אפיק   :  מ.ק.מ   </t>
  </si>
  <si>
    <t xml:space="preserve">סה''כ  לתת  אפיק   :  אג"ח ממשלתי שקלי   </t>
  </si>
  <si>
    <t xml:space="preserve">סה''כ  לתת  אפיק   :  אג"ח קונצרני שקלי   </t>
  </si>
  <si>
    <t xml:space="preserve">סה''כ  לתת  אפיק   :  אג"ח קונצרני שקלי ריבית משתנה   </t>
  </si>
  <si>
    <t xml:space="preserve">סה''כ  לתת  אפיק   :  אג"ח קונצרני שקלי דרוג גבוה   </t>
  </si>
  <si>
    <t xml:space="preserve">סה''כ  לתת  אפיק   :  קונצרני שקלי  לא סחיר AA לפחות   </t>
  </si>
  <si>
    <t xml:space="preserve">סה''כ  לתת  אפיק   :  קונצרני שקלי לא סחיר פחות מ-AA   </t>
  </si>
  <si>
    <t xml:space="preserve">סה''כ  לתת  אפיק   :  נע"מ   </t>
  </si>
  <si>
    <t xml:space="preserve">סה''כ  לתת  אפיק   :  עוש קרנות   </t>
  </si>
  <si>
    <t xml:space="preserve">סה''כ  לתת  אפיק   :  פח"ק   </t>
  </si>
  <si>
    <t xml:space="preserve">סה''כ  לתת  אפיק   :  עו"ש   </t>
  </si>
  <si>
    <t>מספר
נייר</t>
  </si>
  <si>
    <t>בקרה</t>
  </si>
  <si>
    <t xml:space="preserve">סה''כ  לתת  אפיק   :  אג'ח קונצרני צמוד מט"ח   </t>
  </si>
  <si>
    <t xml:space="preserve">סה''כ  לתת  אפיק   :  קרנות מחקות מניות בארץ   </t>
  </si>
  <si>
    <t xml:space="preserve">סה''כ  לתת  אפיק   :  נע"מ צמוד מט"ח   </t>
  </si>
  <si>
    <t>ינואר</t>
  </si>
  <si>
    <t>מרס</t>
  </si>
  <si>
    <t xml:space="preserve">סה''כ  לתת  אפיק   :  כתבי אופציה ל.ס ישראל   </t>
  </si>
  <si>
    <t xml:space="preserve">סה''כ  לתת  אפיק   :  אג"ח ממשלתי שקלי ריבית משתנה   </t>
  </si>
  <si>
    <t xml:space="preserve">אג"ח קונצרניות לא סחירות </t>
  </si>
  <si>
    <t xml:space="preserve">אג"ח קונצרניות סחירות </t>
  </si>
  <si>
    <t>אג"ח ממשלתיות סחירות, לא סחירות ואפיק השקעה מובטח תשואה</t>
  </si>
  <si>
    <t>פיקדונות  (שאינם מובנים)</t>
  </si>
  <si>
    <t>כתבי אופציה</t>
  </si>
  <si>
    <t>קרנות השקעה</t>
  </si>
  <si>
    <t>פקדונות</t>
  </si>
  <si>
    <t>מזומן</t>
  </si>
  <si>
    <t>מוחזק לפדיון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</si>
</sst>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3" formatCode="_ * #,##0.00_ ;_ * \-#,##0.00_ ;_ * &quot;-&quot;??_ ;_ @_ "/>
    <numFmt numFmtId="164" formatCode="0.0%"/>
    <numFmt numFmtId="165" formatCode="#,##0_ ;[Red]\-#,##0\ "/>
    <numFmt numFmtId="166" formatCode="_ * #,##0.00%_ ;_*\ \(#,##0.0%\)_ ;_ * &quot;-&quot;??_ ;_ @_ "/>
    <numFmt numFmtId="167" formatCode="_ [$₪-40D]\ * #,##0.00_ ;_ [$₪-40D]\ * \-#,##0.00_ ;_ [$₪-40D]\ * &quot;-&quot;??_ ;_ @_ "/>
    <numFmt numFmtId="168" formatCode="[Color43]0.00%;[Color3]\-0.00%"/>
    <numFmt numFmtId="169" formatCode="[Color51]0.0%;[Color3]\-0.0%"/>
    <numFmt numFmtId="170" formatCode="dd\ \בmmmm\ yyyy\ "/>
    <numFmt numFmtId="171" formatCode="dd\.mm\.yy"/>
    <numFmt numFmtId="172" formatCode="dd\.mm\.yyyy"/>
    <numFmt numFmtId="173" formatCode="[Color10]#,##0_);[Color30]#,##0_)"/>
    <numFmt numFmtId="174" formatCode="[Color10]\(#,##0\);[Color30]#,##0_)"/>
    <numFmt numFmtId="175" formatCode="[Color10]#,##0_);[Color30]\(#,##0\)"/>
    <numFmt numFmtId="176" formatCode="_(* #,##0_);_(* \(#,##0\);_(* &quot;-&quot;_);_(@_)"/>
    <numFmt numFmtId="177" formatCode="&quot;₪&quot;#,##0.00;[Red]&quot;₪&quot;\-#,##0.00"/>
    <numFmt numFmtId="178" formatCode="_-&quot;₪&quot;* #,##0_-;\-&quot;₪&quot;* #,##0_-;_-&quot;₪&quot;* &quot;-&quot;_-;_-@_-"/>
    <numFmt numFmtId="179" formatCode="_ [$€-2]\ * #,##0.00_ ;_ [$€-2]\ * \-#,##0.00_ ;_ [$€-2]\ * &quot;-&quot;??_ "/>
    <numFmt numFmtId="180" formatCode="mmmm\ yyyy"/>
    <numFmt numFmtId="181" formatCode="#,##0_ ;[Red]\(#,##0\)"/>
    <numFmt numFmtId="182" formatCode="[Color43]0.0%;[Color3]\(0.0%\)"/>
    <numFmt numFmtId="183" formatCode="_ * #,##0_ ;_ * \-#,##0_ ;_ * &quot;-&quot;??_ ;_ @_ "/>
    <numFmt numFmtId="184" formatCode="#,##0;[Red]\(#,##0\);&quot;-&quot;"/>
    <numFmt numFmtId="185" formatCode="###"/>
  </numFmts>
  <fonts count="2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0"/>
      <name val="Arial"/>
      <family val="2"/>
    </font>
    <font>
      <b/>
      <sz val="11"/>
      <color indexed="8"/>
      <name val="David"/>
      <family val="2"/>
      <charset val="177"/>
    </font>
    <font>
      <sz val="11"/>
      <color indexed="8"/>
      <name val="Arial"/>
      <family val="2"/>
      <charset val="177"/>
    </font>
    <font>
      <sz val="11"/>
      <color indexed="8"/>
      <name val="David"/>
      <family val="2"/>
      <charset val="177"/>
    </font>
    <font>
      <sz val="10"/>
      <name val="David"/>
      <family val="2"/>
      <charset val="177"/>
    </font>
    <font>
      <b/>
      <sz val="11"/>
      <name val="David"/>
      <family val="2"/>
      <charset val="177"/>
    </font>
    <font>
      <b/>
      <sz val="9"/>
      <color indexed="8"/>
      <name val="David"/>
      <family val="2"/>
      <charset val="177"/>
    </font>
    <font>
      <sz val="14"/>
      <color indexed="8"/>
      <name val="David"/>
      <family val="2"/>
      <charset val="177"/>
    </font>
    <font>
      <sz val="14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2"/>
      <color indexed="8"/>
      <name val="David"/>
      <family val="2"/>
      <charset val="177"/>
    </font>
    <font>
      <sz val="11"/>
      <color rgb="FFFF0000"/>
      <name val="David"/>
      <family val="2"/>
      <charset val="177"/>
    </font>
    <font>
      <b/>
      <sz val="11"/>
      <color indexed="8"/>
      <name val="David"/>
      <family val="2"/>
    </font>
    <font>
      <sz val="12"/>
      <color indexed="8"/>
      <name val="David"/>
      <family val="2"/>
      <charset val="177"/>
    </font>
    <font>
      <b/>
      <sz val="11"/>
      <name val="David"/>
      <family val="2"/>
    </font>
    <font>
      <b/>
      <sz val="10"/>
      <color indexed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09">
    <xf numFmtId="0" fontId="0" fillId="0" borderId="0"/>
    <xf numFmtId="43" fontId="3" fillId="0" borderId="0" applyFont="0" applyFill="0" applyBorder="0" applyAlignment="0" applyProtection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168" fontId="5" fillId="0" borderId="0">
      <alignment horizontal="right"/>
      <protection hidden="1"/>
    </xf>
    <xf numFmtId="169" fontId="5" fillId="0" borderId="0">
      <alignment horizontal="right"/>
      <protection hidden="1"/>
    </xf>
    <xf numFmtId="168" fontId="5" fillId="0" borderId="0">
      <alignment horizontal="right"/>
      <protection hidden="1"/>
    </xf>
    <xf numFmtId="0" fontId="3" fillId="0" borderId="0"/>
    <xf numFmtId="170" fontId="5" fillId="0" borderId="0">
      <alignment horizontal="right"/>
      <protection hidden="1"/>
    </xf>
    <xf numFmtId="171" fontId="5" fillId="0" borderId="0">
      <alignment horizontal="right"/>
      <protection locked="0"/>
    </xf>
    <xf numFmtId="172" fontId="5" fillId="0" borderId="0">
      <alignment horizontal="right"/>
      <protection locked="0"/>
    </xf>
    <xf numFmtId="14" fontId="5" fillId="0" borderId="0">
      <alignment horizontal="right"/>
      <protection locked="0"/>
    </xf>
    <xf numFmtId="14" fontId="5" fillId="0" borderId="0">
      <alignment horizontal="right"/>
      <protection locked="0"/>
    </xf>
    <xf numFmtId="173" fontId="5" fillId="0" borderId="0">
      <alignment horizontal="right"/>
      <protection hidden="1"/>
    </xf>
    <xf numFmtId="174" fontId="5" fillId="0" borderId="0">
      <alignment horizontal="right"/>
      <protection hidden="1"/>
    </xf>
    <xf numFmtId="173" fontId="5" fillId="0" borderId="0">
      <alignment horizontal="right"/>
      <protection hidden="1"/>
    </xf>
    <xf numFmtId="175" fontId="5" fillId="0" borderId="0">
      <alignment horizontal="right"/>
      <protection hidden="1"/>
    </xf>
    <xf numFmtId="175" fontId="5" fillId="0" borderId="0">
      <alignment horizontal="right"/>
      <protection locked="0"/>
    </xf>
    <xf numFmtId="37" fontId="5" fillId="0" borderId="0">
      <alignment horizontal="right"/>
      <protection hidden="1"/>
    </xf>
    <xf numFmtId="173" fontId="5" fillId="0" borderId="0">
      <alignment horizontal="right"/>
      <protection hidden="1"/>
    </xf>
    <xf numFmtId="173" fontId="5" fillId="0" borderId="0">
      <alignment horizontal="right"/>
      <protection hidden="1"/>
    </xf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3" fillId="0" borderId="0" applyFont="0" applyFill="0" applyBorder="0" applyAlignment="0" applyProtection="0">
      <alignment wrapText="1"/>
    </xf>
    <xf numFmtId="0" fontId="3" fillId="0" borderId="0" applyFont="0" applyFill="0" applyBorder="0" applyAlignment="0" applyProtection="0">
      <alignment wrapText="1"/>
    </xf>
    <xf numFmtId="43" fontId="3" fillId="0" borderId="0" applyFont="0" applyFill="0" applyBorder="0" applyAlignment="0" applyProtection="0"/>
    <xf numFmtId="17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7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3" fillId="0" borderId="0"/>
    <xf numFmtId="0" fontId="19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5" fillId="0" borderId="0"/>
    <xf numFmtId="0" fontId="3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9" fillId="0" borderId="0"/>
    <xf numFmtId="0" fontId="19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37" fontId="5" fillId="0" borderId="0"/>
    <xf numFmtId="0" fontId="5" fillId="0" borderId="0" applyNumberFormat="0" applyBorder="0" applyAlignment="0" applyProtection="0"/>
    <xf numFmtId="17" fontId="5" fillId="0" borderId="0">
      <alignment horizontal="right"/>
      <protection locked="0"/>
    </xf>
    <xf numFmtId="0" fontId="5" fillId="0" borderId="0">
      <alignment horizontal="right"/>
      <protection hidden="1"/>
    </xf>
    <xf numFmtId="0" fontId="5" fillId="0" borderId="0">
      <alignment horizontal="right"/>
      <protection hidden="1"/>
    </xf>
    <xf numFmtId="37" fontId="5" fillId="0" borderId="0"/>
    <xf numFmtId="180" fontId="5" fillId="0" borderId="0">
      <alignment horizontal="right"/>
      <protection hidden="1"/>
    </xf>
    <xf numFmtId="0" fontId="5" fillId="0" borderId="0">
      <alignment horizontal="right" readingOrder="2"/>
    </xf>
    <xf numFmtId="0" fontId="5" fillId="0" borderId="0">
      <alignment horizontal="right" readingOrder="2"/>
      <protection hidden="1"/>
    </xf>
    <xf numFmtId="0" fontId="5" fillId="0" borderId="0">
      <alignment horizontal="right"/>
      <protection hidden="1"/>
    </xf>
    <xf numFmtId="37" fontId="5" fillId="0" borderId="0"/>
    <xf numFmtId="17" fontId="5" fillId="0" borderId="0">
      <alignment horizontal="right"/>
      <protection locked="0"/>
    </xf>
    <xf numFmtId="170" fontId="5" fillId="0" borderId="0">
      <alignment horizontal="right" readingOrder="2"/>
      <protection hidden="1"/>
    </xf>
    <xf numFmtId="0" fontId="2" fillId="0" borderId="0">
      <alignment horizontal="right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right"/>
    </xf>
    <xf numFmtId="165" fontId="4" fillId="2" borderId="2" xfId="1" applyNumberFormat="1" applyFont="1" applyFill="1" applyBorder="1" applyAlignment="1">
      <alignment horizontal="right"/>
    </xf>
    <xf numFmtId="0" fontId="4" fillId="4" borderId="2" xfId="2" applyFont="1" applyFill="1" applyBorder="1"/>
    <xf numFmtId="164" fontId="6" fillId="2" borderId="3" xfId="1" applyNumberFormat="1" applyFont="1" applyFill="1" applyBorder="1" applyAlignment="1">
      <alignment horizontal="right"/>
    </xf>
    <xf numFmtId="165" fontId="6" fillId="2" borderId="4" xfId="1" applyNumberFormat="1" applyFont="1" applyFill="1" applyBorder="1" applyAlignment="1">
      <alignment horizontal="right"/>
    </xf>
    <xf numFmtId="164" fontId="6" fillId="3" borderId="3" xfId="1" applyNumberFormat="1" applyFont="1" applyFill="1" applyBorder="1" applyAlignment="1">
      <alignment horizontal="right"/>
    </xf>
    <xf numFmtId="165" fontId="6" fillId="3" borderId="4" xfId="1" applyNumberFormat="1" applyFont="1" applyFill="1" applyBorder="1" applyAlignment="1">
      <alignment horizontal="right"/>
    </xf>
    <xf numFmtId="0" fontId="4" fillId="4" borderId="4" xfId="2" applyFont="1" applyFill="1" applyBorder="1"/>
    <xf numFmtId="164" fontId="6" fillId="2" borderId="5" xfId="1" applyNumberFormat="1" applyFont="1" applyFill="1" applyBorder="1" applyAlignment="1">
      <alignment horizontal="right"/>
    </xf>
    <xf numFmtId="165" fontId="6" fillId="2" borderId="6" xfId="1" applyNumberFormat="1" applyFont="1" applyFill="1" applyBorder="1" applyAlignment="1">
      <alignment horizontal="right"/>
    </xf>
    <xf numFmtId="165" fontId="6" fillId="2" borderId="7" xfId="1" applyNumberFormat="1" applyFont="1" applyFill="1" applyBorder="1" applyAlignment="1">
      <alignment horizontal="right"/>
    </xf>
    <xf numFmtId="164" fontId="6" fillId="3" borderId="5" xfId="1" applyNumberFormat="1" applyFont="1" applyFill="1" applyBorder="1" applyAlignment="1">
      <alignment horizontal="right"/>
    </xf>
    <xf numFmtId="165" fontId="6" fillId="3" borderId="7" xfId="1" applyNumberFormat="1" applyFont="1" applyFill="1" applyBorder="1" applyAlignment="1">
      <alignment horizontal="right"/>
    </xf>
    <xf numFmtId="0" fontId="4" fillId="4" borderId="7" xfId="2" applyFont="1" applyFill="1" applyBorder="1"/>
    <xf numFmtId="164" fontId="6" fillId="0" borderId="0" xfId="2" applyNumberFormat="1" applyFont="1"/>
    <xf numFmtId="165" fontId="6" fillId="0" borderId="0" xfId="2" applyNumberFormat="1" applyFont="1"/>
    <xf numFmtId="0" fontId="6" fillId="0" borderId="0" xfId="2" applyFont="1"/>
    <xf numFmtId="0" fontId="4" fillId="4" borderId="8" xfId="2" applyFont="1" applyFill="1" applyBorder="1"/>
    <xf numFmtId="0" fontId="4" fillId="4" borderId="9" xfId="2" applyFont="1" applyFill="1" applyBorder="1"/>
    <xf numFmtId="0" fontId="4" fillId="4" borderId="10" xfId="2" applyFont="1" applyFill="1" applyBorder="1"/>
    <xf numFmtId="166" fontId="6" fillId="0" borderId="0" xfId="2" applyNumberFormat="1" applyFont="1"/>
    <xf numFmtId="165" fontId="6" fillId="0" borderId="0" xfId="1" applyNumberFormat="1" applyFont="1" applyFill="1" applyBorder="1"/>
    <xf numFmtId="0" fontId="7" fillId="0" borderId="0" xfId="3" applyFont="1"/>
    <xf numFmtId="165" fontId="8" fillId="2" borderId="2" xfId="1" applyNumberFormat="1" applyFont="1" applyFill="1" applyBorder="1" applyAlignment="1">
      <alignment horizontal="right" vertical="center"/>
    </xf>
    <xf numFmtId="164" fontId="8" fillId="2" borderId="11" xfId="4" applyNumberFormat="1" applyFont="1" applyFill="1" applyBorder="1" applyAlignment="1">
      <alignment horizontal="right" vertical="center"/>
    </xf>
    <xf numFmtId="0" fontId="4" fillId="4" borderId="12" xfId="2" applyFont="1" applyFill="1" applyBorder="1"/>
    <xf numFmtId="164" fontId="6" fillId="2" borderId="13" xfId="1" applyNumberFormat="1" applyFont="1" applyFill="1" applyBorder="1" applyAlignment="1">
      <alignment horizontal="right"/>
    </xf>
    <xf numFmtId="164" fontId="6" fillId="3" borderId="3" xfId="4" applyNumberFormat="1" applyFont="1" applyFill="1" applyBorder="1" applyAlignment="1">
      <alignment horizontal="right"/>
    </xf>
    <xf numFmtId="164" fontId="6" fillId="3" borderId="13" xfId="1" applyNumberFormat="1" applyFont="1" applyFill="1" applyBorder="1" applyAlignment="1">
      <alignment horizontal="right"/>
    </xf>
    <xf numFmtId="0" fontId="4" fillId="4" borderId="14" xfId="2" applyFont="1" applyFill="1" applyBorder="1"/>
    <xf numFmtId="164" fontId="6" fillId="2" borderId="15" xfId="1" applyNumberFormat="1" applyFont="1" applyFill="1" applyBorder="1" applyAlignment="1">
      <alignment horizontal="right"/>
    </xf>
    <xf numFmtId="164" fontId="6" fillId="3" borderId="15" xfId="1" applyNumberFormat="1" applyFont="1" applyFill="1" applyBorder="1" applyAlignment="1">
      <alignment horizontal="right"/>
    </xf>
    <xf numFmtId="0" fontId="4" fillId="4" borderId="16" xfId="2" applyFont="1" applyFill="1" applyBorder="1"/>
    <xf numFmtId="0" fontId="9" fillId="4" borderId="1" xfId="2" applyFont="1" applyFill="1" applyBorder="1" applyAlignment="1">
      <alignment horizontal="center" vertical="center" readingOrder="2"/>
    </xf>
    <xf numFmtId="0" fontId="9" fillId="4" borderId="11" xfId="2" applyFont="1" applyFill="1" applyBorder="1" applyAlignment="1">
      <alignment horizontal="center" vertical="center" readingOrder="2"/>
    </xf>
    <xf numFmtId="0" fontId="9" fillId="4" borderId="2" xfId="2" applyFont="1" applyFill="1" applyBorder="1" applyAlignment="1">
      <alignment horizontal="center" vertical="center" readingOrder="2"/>
    </xf>
    <xf numFmtId="1" fontId="10" fillId="0" borderId="0" xfId="2" applyNumberFormat="1" applyFont="1" applyAlignment="1">
      <alignment horizontal="center"/>
    </xf>
    <xf numFmtId="0" fontId="11" fillId="0" borderId="0" xfId="3" applyFont="1"/>
    <xf numFmtId="2" fontId="6" fillId="0" borderId="0" xfId="2" applyNumberFormat="1" applyFont="1"/>
    <xf numFmtId="167" fontId="6" fillId="0" borderId="0" xfId="2" applyNumberFormat="1" applyFont="1"/>
    <xf numFmtId="0" fontId="12" fillId="0" borderId="0" xfId="0" applyFont="1"/>
    <xf numFmtId="0" fontId="12" fillId="0" borderId="0" xfId="0" applyFont="1" applyAlignment="1">
      <alignment horizontal="right" readingOrder="2"/>
    </xf>
    <xf numFmtId="164" fontId="4" fillId="2" borderId="21" xfId="1" applyNumberFormat="1" applyFont="1" applyFill="1" applyBorder="1" applyAlignment="1">
      <alignment horizontal="right"/>
    </xf>
    <xf numFmtId="165" fontId="6" fillId="2" borderId="2" xfId="1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right"/>
    </xf>
    <xf numFmtId="165" fontId="25" fillId="3" borderId="6" xfId="1" applyNumberFormat="1" applyFont="1" applyFill="1" applyBorder="1" applyAlignment="1">
      <alignment horizontal="right"/>
    </xf>
    <xf numFmtId="164" fontId="25" fillId="3" borderId="5" xfId="1" applyNumberFormat="1" applyFont="1" applyFill="1" applyBorder="1" applyAlignment="1">
      <alignment horizontal="right"/>
    </xf>
    <xf numFmtId="181" fontId="8" fillId="2" borderId="2" xfId="1" applyNumberFormat="1" applyFont="1" applyFill="1" applyBorder="1" applyAlignment="1">
      <alignment horizontal="right" vertical="center"/>
    </xf>
    <xf numFmtId="181" fontId="6" fillId="0" borderId="0" xfId="2" applyNumberFormat="1" applyFont="1"/>
    <xf numFmtId="181" fontId="6" fillId="2" borderId="4" xfId="1" applyNumberFormat="1" applyFont="1" applyFill="1" applyBorder="1" applyAlignment="1">
      <alignment horizontal="right"/>
    </xf>
    <xf numFmtId="182" fontId="24" fillId="2" borderId="13" xfId="504" applyNumberFormat="1" applyFont="1" applyFill="1" applyBorder="1" applyAlignment="1">
      <alignment horizontal="right"/>
    </xf>
    <xf numFmtId="182" fontId="24" fillId="3" borderId="3" xfId="504" applyNumberFormat="1" applyFont="1" applyFill="1" applyBorder="1" applyAlignment="1">
      <alignment horizontal="right"/>
    </xf>
    <xf numFmtId="181" fontId="8" fillId="2" borderId="20" xfId="1" applyNumberFormat="1" applyFont="1" applyFill="1" applyBorder="1" applyAlignment="1">
      <alignment horizontal="right" vertical="center"/>
    </xf>
    <xf numFmtId="181" fontId="6" fillId="2" borderId="2" xfId="1" applyNumberFormat="1" applyFont="1" applyFill="1" applyBorder="1" applyAlignment="1">
      <alignment horizontal="right"/>
    </xf>
    <xf numFmtId="164" fontId="8" fillId="2" borderId="25" xfId="4" applyNumberFormat="1" applyFont="1" applyFill="1" applyBorder="1" applyAlignment="1">
      <alignment horizontal="right" vertical="center"/>
    </xf>
    <xf numFmtId="165" fontId="6" fillId="2" borderId="23" xfId="1" applyNumberFormat="1" applyFont="1" applyFill="1" applyBorder="1" applyAlignment="1">
      <alignment horizontal="right"/>
    </xf>
    <xf numFmtId="165" fontId="8" fillId="2" borderId="24" xfId="1" applyNumberFormat="1" applyFont="1" applyFill="1" applyBorder="1" applyAlignment="1">
      <alignment horizontal="right" vertical="center"/>
    </xf>
    <xf numFmtId="181" fontId="8" fillId="3" borderId="24" xfId="1" applyNumberFormat="1" applyFont="1" applyFill="1" applyBorder="1" applyAlignment="1">
      <alignment horizontal="right" vertical="center"/>
    </xf>
    <xf numFmtId="165" fontId="8" fillId="3" borderId="24" xfId="1" applyNumberFormat="1" applyFont="1" applyFill="1" applyBorder="1" applyAlignment="1">
      <alignment horizontal="right" vertical="center"/>
    </xf>
    <xf numFmtId="164" fontId="8" fillId="3" borderId="25" xfId="4" applyNumberFormat="1" applyFont="1" applyFill="1" applyBorder="1" applyAlignment="1">
      <alignment horizontal="right" vertical="center"/>
    </xf>
    <xf numFmtId="165" fontId="6" fillId="3" borderId="2" xfId="1" applyNumberFormat="1" applyFont="1" applyFill="1" applyBorder="1" applyAlignment="1">
      <alignment horizontal="right"/>
    </xf>
    <xf numFmtId="164" fontId="6" fillId="3" borderId="1" xfId="1" applyNumberFormat="1" applyFont="1" applyFill="1" applyBorder="1" applyAlignment="1">
      <alignment horizontal="right"/>
    </xf>
    <xf numFmtId="181" fontId="6" fillId="2" borderId="26" xfId="1" applyNumberFormat="1" applyFont="1" applyFill="1" applyBorder="1" applyAlignment="1">
      <alignment horizontal="right"/>
    </xf>
    <xf numFmtId="165" fontId="6" fillId="0" borderId="27" xfId="1" applyNumberFormat="1" applyFont="1" applyFill="1" applyBorder="1"/>
    <xf numFmtId="165" fontId="8" fillId="3" borderId="28" xfId="1" applyNumberFormat="1" applyFont="1" applyFill="1" applyBorder="1" applyAlignment="1">
      <alignment horizontal="right" vertical="center"/>
    </xf>
    <xf numFmtId="165" fontId="8" fillId="3" borderId="21" xfId="1" applyNumberFormat="1" applyFont="1" applyFill="1" applyBorder="1" applyAlignment="1">
      <alignment horizontal="right" vertical="center"/>
    </xf>
    <xf numFmtId="184" fontId="26" fillId="3" borderId="7" xfId="505" applyNumberFormat="1" applyFont="1" applyFill="1" applyBorder="1" applyAlignment="1">
      <alignment horizontal="right"/>
    </xf>
    <xf numFmtId="184" fontId="26" fillId="3" borderId="4" xfId="505" applyNumberFormat="1" applyFont="1" applyFill="1" applyBorder="1" applyAlignment="1">
      <alignment horizontal="right"/>
    </xf>
    <xf numFmtId="165" fontId="25" fillId="3" borderId="7" xfId="1" applyNumberFormat="1" applyFont="1" applyFill="1" applyBorder="1" applyAlignment="1">
      <alignment horizontal="right"/>
    </xf>
    <xf numFmtId="184" fontId="26" fillId="3" borderId="2" xfId="505" applyNumberFormat="1" applyFont="1" applyFill="1" applyBorder="1" applyAlignment="1">
      <alignment horizontal="right"/>
    </xf>
    <xf numFmtId="181" fontId="25" fillId="3" borderId="26" xfId="1" applyNumberFormat="1" applyFont="1" applyFill="1" applyBorder="1" applyAlignment="1">
      <alignment horizontal="right"/>
    </xf>
    <xf numFmtId="165" fontId="2" fillId="0" borderId="0" xfId="0" applyNumberFormat="1" applyFont="1"/>
    <xf numFmtId="0" fontId="1" fillId="0" borderId="0" xfId="64"/>
    <xf numFmtId="185" fontId="27" fillId="0" borderId="0" xfId="64" applyNumberFormat="1" applyFont="1" applyAlignment="1">
      <alignment horizontal="right" vertical="center" wrapText="1"/>
    </xf>
    <xf numFmtId="185" fontId="28" fillId="0" borderId="0" xfId="64" applyNumberFormat="1" applyFont="1" applyAlignment="1">
      <alignment horizontal="right" vertical="center"/>
    </xf>
    <xf numFmtId="185" fontId="28" fillId="0" borderId="30" xfId="64" applyNumberFormat="1" applyFont="1" applyBorder="1" applyAlignment="1">
      <alignment horizontal="right" vertical="center"/>
    </xf>
    <xf numFmtId="185" fontId="28" fillId="0" borderId="32" xfId="64" applyNumberFormat="1" applyFont="1" applyBorder="1" applyAlignment="1">
      <alignment horizontal="right" vertical="center"/>
    </xf>
    <xf numFmtId="185" fontId="28" fillId="11" borderId="30" xfId="64" applyNumberFormat="1" applyFont="1" applyFill="1" applyBorder="1" applyAlignment="1">
      <alignment horizontal="right" vertical="center"/>
    </xf>
    <xf numFmtId="0" fontId="2" fillId="0" borderId="0" xfId="64" applyFont="1"/>
    <xf numFmtId="0" fontId="21" fillId="0" borderId="0" xfId="203"/>
    <xf numFmtId="183" fontId="0" fillId="0" borderId="0" xfId="507" applyNumberFormat="1" applyFont="1"/>
    <xf numFmtId="183" fontId="1" fillId="0" borderId="0" xfId="507" applyNumberFormat="1" applyFont="1"/>
    <xf numFmtId="183" fontId="1" fillId="0" borderId="31" xfId="64" applyNumberFormat="1" applyBorder="1"/>
    <xf numFmtId="183" fontId="1" fillId="0" borderId="31" xfId="507" applyNumberFormat="1" applyFont="1" applyBorder="1"/>
    <xf numFmtId="183" fontId="0" fillId="0" borderId="31" xfId="507" applyNumberFormat="1" applyFont="1" applyBorder="1"/>
    <xf numFmtId="185" fontId="28" fillId="0" borderId="33" xfId="64" applyNumberFormat="1" applyFont="1" applyBorder="1" applyAlignment="1">
      <alignment horizontal="right" vertical="center"/>
    </xf>
    <xf numFmtId="183" fontId="1" fillId="0" borderId="0" xfId="64" applyNumberFormat="1"/>
    <xf numFmtId="183" fontId="28" fillId="6" borderId="29" xfId="507" applyNumberFormat="1" applyFont="1" applyFill="1" applyBorder="1" applyAlignment="1">
      <alignment horizontal="right" vertical="center"/>
    </xf>
    <xf numFmtId="183" fontId="28" fillId="0" borderId="29" xfId="507" applyNumberFormat="1" applyFont="1" applyBorder="1" applyAlignment="1">
      <alignment horizontal="right" vertical="center"/>
    </xf>
    <xf numFmtId="183" fontId="28" fillId="9" borderId="29" xfId="507" applyNumberFormat="1" applyFont="1" applyFill="1" applyBorder="1" applyAlignment="1">
      <alignment horizontal="right" vertical="center"/>
    </xf>
    <xf numFmtId="183" fontId="28" fillId="8" borderId="29" xfId="507" applyNumberFormat="1" applyFont="1" applyFill="1" applyBorder="1" applyAlignment="1">
      <alignment horizontal="right" vertical="center"/>
    </xf>
    <xf numFmtId="183" fontId="28" fillId="7" borderId="29" xfId="507" applyNumberFormat="1" applyFont="1" applyFill="1" applyBorder="1" applyAlignment="1">
      <alignment horizontal="right" vertical="center"/>
    </xf>
    <xf numFmtId="9" fontId="1" fillId="0" borderId="0" xfId="508" applyFont="1"/>
    <xf numFmtId="183" fontId="1" fillId="0" borderId="0" xfId="507" applyNumberFormat="1" applyFont="1" applyBorder="1"/>
    <xf numFmtId="183" fontId="28" fillId="10" borderId="29" xfId="507" applyNumberFormat="1" applyFont="1" applyFill="1" applyBorder="1" applyAlignment="1">
      <alignment horizontal="right" vertical="center"/>
    </xf>
    <xf numFmtId="183" fontId="27" fillId="0" borderId="0" xfId="507" applyNumberFormat="1" applyFont="1" applyAlignment="1">
      <alignment horizontal="right" vertical="center" wrapText="1"/>
    </xf>
    <xf numFmtId="181" fontId="2" fillId="0" borderId="0" xfId="0" applyNumberFormat="1" applyFont="1"/>
    <xf numFmtId="9" fontId="6" fillId="2" borderId="7" xfId="504" applyFont="1" applyFill="1" applyBorder="1" applyAlignment="1">
      <alignment horizontal="right"/>
    </xf>
    <xf numFmtId="9" fontId="6" fillId="2" borderId="4" xfId="504" applyFont="1" applyFill="1" applyBorder="1" applyAlignment="1">
      <alignment horizontal="right"/>
    </xf>
    <xf numFmtId="9" fontId="6" fillId="2" borderId="2" xfId="504" applyFont="1" applyFill="1" applyBorder="1" applyAlignment="1">
      <alignment horizontal="right"/>
    </xf>
    <xf numFmtId="9" fontId="8" fillId="2" borderId="20" xfId="504" applyFont="1" applyFill="1" applyBorder="1" applyAlignment="1">
      <alignment horizontal="right" vertical="center"/>
    </xf>
    <xf numFmtId="9" fontId="2" fillId="0" borderId="0" xfId="504" applyFont="1"/>
    <xf numFmtId="10" fontId="2" fillId="0" borderId="0" xfId="504" applyNumberFormat="1" applyFont="1"/>
    <xf numFmtId="183" fontId="2" fillId="0" borderId="0" xfId="505" applyNumberFormat="1" applyFont="1"/>
    <xf numFmtId="164" fontId="6" fillId="3" borderId="34" xfId="4" applyNumberFormat="1" applyFont="1" applyFill="1" applyBorder="1" applyAlignment="1">
      <alignment horizontal="right"/>
    </xf>
    <xf numFmtId="0" fontId="9" fillId="4" borderId="22" xfId="2" applyFont="1" applyFill="1" applyBorder="1" applyAlignment="1">
      <alignment horizontal="center" vertical="center" readingOrder="2"/>
    </xf>
    <xf numFmtId="165" fontId="6" fillId="2" borderId="35" xfId="1" applyNumberFormat="1" applyFont="1" applyFill="1" applyBorder="1" applyAlignment="1">
      <alignment horizontal="right"/>
    </xf>
    <xf numFmtId="165" fontId="4" fillId="2" borderId="36" xfId="1" applyNumberFormat="1" applyFont="1" applyFill="1" applyBorder="1" applyAlignment="1">
      <alignment horizontal="right"/>
    </xf>
    <xf numFmtId="182" fontId="24" fillId="2" borderId="5" xfId="504" applyNumberFormat="1" applyFont="1" applyFill="1" applyBorder="1" applyAlignment="1">
      <alignment horizontal="right"/>
    </xf>
    <xf numFmtId="182" fontId="24" fillId="2" borderId="3" xfId="504" applyNumberFormat="1" applyFont="1" applyFill="1" applyBorder="1" applyAlignment="1">
      <alignment horizontal="right"/>
    </xf>
    <xf numFmtId="182" fontId="24" fillId="2" borderId="1" xfId="504" applyNumberFormat="1" applyFont="1" applyFill="1" applyBorder="1" applyAlignment="1">
      <alignment horizontal="right"/>
    </xf>
    <xf numFmtId="0" fontId="4" fillId="4" borderId="4" xfId="2" applyFont="1" applyFill="1" applyBorder="1" applyAlignment="1">
      <alignment horizontal="center" vertical="center" wrapText="1"/>
    </xf>
    <xf numFmtId="0" fontId="4" fillId="4" borderId="13" xfId="2" applyFont="1" applyFill="1" applyBorder="1" applyAlignment="1">
      <alignment horizontal="center" vertical="center" wrapText="1"/>
    </xf>
    <xf numFmtId="0" fontId="4" fillId="4" borderId="3" xfId="2" applyFont="1" applyFill="1" applyBorder="1" applyAlignment="1">
      <alignment horizontal="center" vertical="center" wrapText="1"/>
    </xf>
    <xf numFmtId="0" fontId="23" fillId="5" borderId="17" xfId="2" applyFont="1" applyFill="1" applyBorder="1" applyAlignment="1">
      <alignment horizontal="right"/>
    </xf>
    <xf numFmtId="0" fontId="23" fillId="5" borderId="18" xfId="2" applyFont="1" applyFill="1" applyBorder="1" applyAlignment="1">
      <alignment horizontal="right"/>
    </xf>
    <xf numFmtId="0" fontId="23" fillId="5" borderId="19" xfId="2" applyFont="1" applyFill="1" applyBorder="1" applyAlignment="1">
      <alignment horizontal="right"/>
    </xf>
    <xf numFmtId="0" fontId="4" fillId="4" borderId="4" xfId="2" applyFont="1" applyFill="1" applyBorder="1" applyAlignment="1">
      <alignment horizontal="center"/>
    </xf>
    <xf numFmtId="0" fontId="4" fillId="4" borderId="13" xfId="2" applyFont="1" applyFill="1" applyBorder="1" applyAlignment="1">
      <alignment horizontal="center"/>
    </xf>
    <xf numFmtId="0" fontId="4" fillId="4" borderId="3" xfId="2" applyFont="1" applyFill="1" applyBorder="1" applyAlignment="1">
      <alignment horizontal="center"/>
    </xf>
  </cellXfs>
  <cellStyles count="509">
    <cellStyle name="% 1" xfId="5" xr:uid="{00000000-0005-0000-0000-000000000000}"/>
    <cellStyle name="% 2" xfId="6" xr:uid="{00000000-0005-0000-0000-000001000000}"/>
    <cellStyle name="% 3" xfId="7" xr:uid="{00000000-0005-0000-0000-000002000000}"/>
    <cellStyle name="=C:\WINNT\SYSTEM32\COMMAND.COM" xfId="8" xr:uid="{00000000-0005-0000-0000-000003000000}"/>
    <cellStyle name="01 בינואר 2000" xfId="9" xr:uid="{00000000-0005-0000-0000-000004000000}"/>
    <cellStyle name="01.01.00" xfId="10" xr:uid="{00000000-0005-0000-0000-000005000000}"/>
    <cellStyle name="01.01.2000" xfId="11" xr:uid="{00000000-0005-0000-0000-000006000000}"/>
    <cellStyle name="01/01/00" xfId="12" xr:uid="{00000000-0005-0000-0000-000007000000}"/>
    <cellStyle name="01/01/2000" xfId="13" xr:uid="{00000000-0005-0000-0000-000008000000}"/>
    <cellStyle name="1" xfId="14" xr:uid="{00000000-0005-0000-0000-000009000000}"/>
    <cellStyle name="2" xfId="15" xr:uid="{00000000-0005-0000-0000-00000A000000}"/>
    <cellStyle name="3" xfId="16" xr:uid="{00000000-0005-0000-0000-00000B000000}"/>
    <cellStyle name="4" xfId="17" xr:uid="{00000000-0005-0000-0000-00000C000000}"/>
    <cellStyle name="5" xfId="18" xr:uid="{00000000-0005-0000-0000-00000D000000}"/>
    <cellStyle name="97" xfId="19" xr:uid="{00000000-0005-0000-0000-00000E000000}"/>
    <cellStyle name="98" xfId="20" xr:uid="{00000000-0005-0000-0000-00000F000000}"/>
    <cellStyle name="99" xfId="21" xr:uid="{00000000-0005-0000-0000-000010000000}"/>
    <cellStyle name="Comma" xfId="505" builtinId="3"/>
    <cellStyle name="Comma [0] 2" xfId="22" xr:uid="{00000000-0005-0000-0000-000011000000}"/>
    <cellStyle name="Comma [0] 2 2" xfId="23" xr:uid="{00000000-0005-0000-0000-000012000000}"/>
    <cellStyle name="Comma [0] 2 2 2" xfId="24" xr:uid="{00000000-0005-0000-0000-000013000000}"/>
    <cellStyle name="Comma [0] 2 3" xfId="25" xr:uid="{00000000-0005-0000-0000-000014000000}"/>
    <cellStyle name="Comma [0] 2 4" xfId="26" xr:uid="{00000000-0005-0000-0000-000015000000}"/>
    <cellStyle name="Comma [0] 3" xfId="27" xr:uid="{00000000-0005-0000-0000-000016000000}"/>
    <cellStyle name="Comma 2" xfId="28" xr:uid="{00000000-0005-0000-0000-000017000000}"/>
    <cellStyle name="Comma 2 2" xfId="29" xr:uid="{00000000-0005-0000-0000-000018000000}"/>
    <cellStyle name="Comma 2 2 2" xfId="30" xr:uid="{00000000-0005-0000-0000-000019000000}"/>
    <cellStyle name="Comma 2 2 3" xfId="31" xr:uid="{00000000-0005-0000-0000-00001A000000}"/>
    <cellStyle name="Comma 2 2 4" xfId="32" xr:uid="{00000000-0005-0000-0000-00001B000000}"/>
    <cellStyle name="Comma 2 2 5" xfId="33" xr:uid="{00000000-0005-0000-0000-00001C000000}"/>
    <cellStyle name="Comma 2 2 6" xfId="34" xr:uid="{00000000-0005-0000-0000-00001D000000}"/>
    <cellStyle name="Comma 2 2 7" xfId="35" xr:uid="{00000000-0005-0000-0000-00001E000000}"/>
    <cellStyle name="Comma 2 3" xfId="36" xr:uid="{00000000-0005-0000-0000-00001F000000}"/>
    <cellStyle name="Comma 2 4" xfId="37" xr:uid="{00000000-0005-0000-0000-000020000000}"/>
    <cellStyle name="Comma 2 5" xfId="38" xr:uid="{00000000-0005-0000-0000-000021000000}"/>
    <cellStyle name="Comma 2 6" xfId="39" xr:uid="{00000000-0005-0000-0000-000022000000}"/>
    <cellStyle name="Comma 2 7" xfId="40" xr:uid="{00000000-0005-0000-0000-000023000000}"/>
    <cellStyle name="Comma 2 8" xfId="41" xr:uid="{00000000-0005-0000-0000-000024000000}"/>
    <cellStyle name="Comma 2 9" xfId="42" xr:uid="{00000000-0005-0000-0000-000025000000}"/>
    <cellStyle name="Comma 3" xfId="1" xr:uid="{00000000-0005-0000-0000-000026000000}"/>
    <cellStyle name="Comma 3 2" xfId="43" xr:uid="{00000000-0005-0000-0000-000027000000}"/>
    <cellStyle name="Comma 4" xfId="44" xr:uid="{00000000-0005-0000-0000-000028000000}"/>
    <cellStyle name="Comma 5" xfId="45" xr:uid="{00000000-0005-0000-0000-000029000000}"/>
    <cellStyle name="Comma 6" xfId="46" xr:uid="{00000000-0005-0000-0000-00002A000000}"/>
    <cellStyle name="Comma 7" xfId="47" xr:uid="{00000000-0005-0000-0000-00002B000000}"/>
    <cellStyle name="Comma 8" xfId="506" xr:uid="{D78C49FF-339B-480C-B432-A81D0DBB127E}"/>
    <cellStyle name="Comma 9" xfId="507" xr:uid="{182B96F8-BBA3-4388-8830-CE8E7D258A90}"/>
    <cellStyle name="Currency [0] _1" xfId="48" xr:uid="{00000000-0005-0000-0000-00002C000000}"/>
    <cellStyle name="Euro" xfId="49" xr:uid="{00000000-0005-0000-0000-00002D000000}"/>
    <cellStyle name="Hyperlink 2" xfId="50" xr:uid="{00000000-0005-0000-0000-00002E000000}"/>
    <cellStyle name="Hyperlink 2 2" xfId="51" xr:uid="{00000000-0005-0000-0000-00002F000000}"/>
    <cellStyle name="Hyperlink 2 2 2" xfId="52" xr:uid="{00000000-0005-0000-0000-000030000000}"/>
    <cellStyle name="Hyperlink 2 2 2 2" xfId="53" xr:uid="{00000000-0005-0000-0000-000031000000}"/>
    <cellStyle name="Hyperlink 2 3" xfId="54" xr:uid="{00000000-0005-0000-0000-000032000000}"/>
    <cellStyle name="Hyperlink 2 4" xfId="55" xr:uid="{00000000-0005-0000-0000-000033000000}"/>
    <cellStyle name="Hyperlink 2 5" xfId="56" xr:uid="{00000000-0005-0000-0000-000034000000}"/>
    <cellStyle name="Hyperlink 2 6" xfId="57" xr:uid="{00000000-0005-0000-0000-000035000000}"/>
    <cellStyle name="Hyperlink 2 7" xfId="58" xr:uid="{00000000-0005-0000-0000-000036000000}"/>
    <cellStyle name="Hyperlink 2 8" xfId="59" xr:uid="{00000000-0005-0000-0000-000037000000}"/>
    <cellStyle name="Hyperlink 2_Data" xfId="60" xr:uid="{00000000-0005-0000-0000-000038000000}"/>
    <cellStyle name="Normal" xfId="0" builtinId="0"/>
    <cellStyle name="Normal 10" xfId="61" xr:uid="{00000000-0005-0000-0000-00003A000000}"/>
    <cellStyle name="Normal 11" xfId="62" xr:uid="{00000000-0005-0000-0000-00003B000000}"/>
    <cellStyle name="Normal 12" xfId="63" xr:uid="{00000000-0005-0000-0000-00003C000000}"/>
    <cellStyle name="Normal 12 2" xfId="64" xr:uid="{00000000-0005-0000-0000-00003D000000}"/>
    <cellStyle name="Normal 12 3" xfId="65" xr:uid="{00000000-0005-0000-0000-00003E000000}"/>
    <cellStyle name="Normal 12 4" xfId="66" xr:uid="{00000000-0005-0000-0000-00003F000000}"/>
    <cellStyle name="Normal 12 5" xfId="67" xr:uid="{00000000-0005-0000-0000-000040000000}"/>
    <cellStyle name="Normal 12 6" xfId="68" xr:uid="{00000000-0005-0000-0000-000041000000}"/>
    <cellStyle name="Normal 12 7" xfId="69" xr:uid="{00000000-0005-0000-0000-000042000000}"/>
    <cellStyle name="Normal 12 8" xfId="70" xr:uid="{00000000-0005-0000-0000-000043000000}"/>
    <cellStyle name="Normal 13" xfId="71" xr:uid="{00000000-0005-0000-0000-000044000000}"/>
    <cellStyle name="Normal 13 2" xfId="72" xr:uid="{00000000-0005-0000-0000-000045000000}"/>
    <cellStyle name="Normal 13 3" xfId="73" xr:uid="{00000000-0005-0000-0000-000046000000}"/>
    <cellStyle name="Normal 13 4" xfId="74" xr:uid="{00000000-0005-0000-0000-000047000000}"/>
    <cellStyle name="Normal 13 5" xfId="75" xr:uid="{00000000-0005-0000-0000-000048000000}"/>
    <cellStyle name="Normal 13 6" xfId="76" xr:uid="{00000000-0005-0000-0000-000049000000}"/>
    <cellStyle name="Normal 13 7" xfId="77" xr:uid="{00000000-0005-0000-0000-00004A000000}"/>
    <cellStyle name="Normal 13 8" xfId="78" xr:uid="{00000000-0005-0000-0000-00004B000000}"/>
    <cellStyle name="Normal 14" xfId="79" xr:uid="{00000000-0005-0000-0000-00004C000000}"/>
    <cellStyle name="Normal 14 2" xfId="80" xr:uid="{00000000-0005-0000-0000-00004D000000}"/>
    <cellStyle name="Normal 14 3" xfId="81" xr:uid="{00000000-0005-0000-0000-00004E000000}"/>
    <cellStyle name="Normal 14 4" xfId="82" xr:uid="{00000000-0005-0000-0000-00004F000000}"/>
    <cellStyle name="Normal 14 5" xfId="83" xr:uid="{00000000-0005-0000-0000-000050000000}"/>
    <cellStyle name="Normal 14 6" xfId="84" xr:uid="{00000000-0005-0000-0000-000051000000}"/>
    <cellStyle name="Normal 14 7" xfId="85" xr:uid="{00000000-0005-0000-0000-000052000000}"/>
    <cellStyle name="Normal 14 8" xfId="86" xr:uid="{00000000-0005-0000-0000-000053000000}"/>
    <cellStyle name="Normal 15" xfId="87" xr:uid="{00000000-0005-0000-0000-000054000000}"/>
    <cellStyle name="Normal 15 2" xfId="88" xr:uid="{00000000-0005-0000-0000-000055000000}"/>
    <cellStyle name="Normal 15 3" xfId="89" xr:uid="{00000000-0005-0000-0000-000056000000}"/>
    <cellStyle name="Normal 15 4" xfId="90" xr:uid="{00000000-0005-0000-0000-000057000000}"/>
    <cellStyle name="Normal 15 5" xfId="91" xr:uid="{00000000-0005-0000-0000-000058000000}"/>
    <cellStyle name="Normal 15 6" xfId="92" xr:uid="{00000000-0005-0000-0000-000059000000}"/>
    <cellStyle name="Normal 15 7" xfId="93" xr:uid="{00000000-0005-0000-0000-00005A000000}"/>
    <cellStyle name="Normal 15 8" xfId="94" xr:uid="{00000000-0005-0000-0000-00005B000000}"/>
    <cellStyle name="Normal 16" xfId="95" xr:uid="{00000000-0005-0000-0000-00005C000000}"/>
    <cellStyle name="Normal 16 2" xfId="96" xr:uid="{00000000-0005-0000-0000-00005D000000}"/>
    <cellStyle name="Normal 16 3" xfId="97" xr:uid="{00000000-0005-0000-0000-00005E000000}"/>
    <cellStyle name="Normal 16 4" xfId="98" xr:uid="{00000000-0005-0000-0000-00005F000000}"/>
    <cellStyle name="Normal 16 5" xfId="99" xr:uid="{00000000-0005-0000-0000-000060000000}"/>
    <cellStyle name="Normal 16 6" xfId="100" xr:uid="{00000000-0005-0000-0000-000061000000}"/>
    <cellStyle name="Normal 16 7" xfId="101" xr:uid="{00000000-0005-0000-0000-000062000000}"/>
    <cellStyle name="Normal 16 8" xfId="102" xr:uid="{00000000-0005-0000-0000-000063000000}"/>
    <cellStyle name="Normal 17" xfId="103" xr:uid="{00000000-0005-0000-0000-000064000000}"/>
    <cellStyle name="Normal 17 2" xfId="104" xr:uid="{00000000-0005-0000-0000-000065000000}"/>
    <cellStyle name="Normal 17 3" xfId="105" xr:uid="{00000000-0005-0000-0000-000066000000}"/>
    <cellStyle name="Normal 18" xfId="106" xr:uid="{00000000-0005-0000-0000-000067000000}"/>
    <cellStyle name="Normal 18 2" xfId="107" xr:uid="{00000000-0005-0000-0000-000068000000}"/>
    <cellStyle name="Normal 18 3" xfId="108" xr:uid="{00000000-0005-0000-0000-000069000000}"/>
    <cellStyle name="Normal 19" xfId="109" xr:uid="{00000000-0005-0000-0000-00006A000000}"/>
    <cellStyle name="Normal 2" xfId="110" xr:uid="{00000000-0005-0000-0000-00006B000000}"/>
    <cellStyle name="Normal 2 10" xfId="111" xr:uid="{00000000-0005-0000-0000-00006C000000}"/>
    <cellStyle name="Normal 2 11" xfId="112" xr:uid="{00000000-0005-0000-0000-00006D000000}"/>
    <cellStyle name="Normal 2 12" xfId="113" xr:uid="{00000000-0005-0000-0000-00006E000000}"/>
    <cellStyle name="Normal 2 13" xfId="114" xr:uid="{00000000-0005-0000-0000-00006F000000}"/>
    <cellStyle name="Normal 2 2" xfId="115" xr:uid="{00000000-0005-0000-0000-000070000000}"/>
    <cellStyle name="Normal 2 2 2" xfId="116" xr:uid="{00000000-0005-0000-0000-000071000000}"/>
    <cellStyle name="Normal 2 2 2 2" xfId="117" xr:uid="{00000000-0005-0000-0000-000072000000}"/>
    <cellStyle name="Normal 2 2 2 2 2" xfId="118" xr:uid="{00000000-0005-0000-0000-000073000000}"/>
    <cellStyle name="Normal 2 2 2 2 2 2" xfId="119" xr:uid="{00000000-0005-0000-0000-000074000000}"/>
    <cellStyle name="Normal 2 2 2 2_ירידות ערך שנזקפו" xfId="120" xr:uid="{00000000-0005-0000-0000-000075000000}"/>
    <cellStyle name="Normal 2 2 2 3" xfId="121" xr:uid="{00000000-0005-0000-0000-000076000000}"/>
    <cellStyle name="Normal 2 2 2 4" xfId="122" xr:uid="{00000000-0005-0000-0000-000077000000}"/>
    <cellStyle name="Normal 2 2 2 5" xfId="123" xr:uid="{00000000-0005-0000-0000-000078000000}"/>
    <cellStyle name="Normal 2 2 2 6" xfId="124" xr:uid="{00000000-0005-0000-0000-000079000000}"/>
    <cellStyle name="Normal 2 2 2 7" xfId="125" xr:uid="{00000000-0005-0000-0000-00007A000000}"/>
    <cellStyle name="Normal 2 2 2 8" xfId="126" xr:uid="{00000000-0005-0000-0000-00007B000000}"/>
    <cellStyle name="Normal 2 2 2_ירידות ערך שנזקפו" xfId="127" xr:uid="{00000000-0005-0000-0000-00007C000000}"/>
    <cellStyle name="Normal 2 2 3" xfId="128" xr:uid="{00000000-0005-0000-0000-00007D000000}"/>
    <cellStyle name="Normal 2 2 3 2" xfId="129" xr:uid="{00000000-0005-0000-0000-00007E000000}"/>
    <cellStyle name="Normal 2 2 3 2 2" xfId="130" xr:uid="{00000000-0005-0000-0000-00007F000000}"/>
    <cellStyle name="Normal 2 2 4" xfId="131" xr:uid="{00000000-0005-0000-0000-000080000000}"/>
    <cellStyle name="Normal 2 2 5" xfId="132" xr:uid="{00000000-0005-0000-0000-000081000000}"/>
    <cellStyle name="Normal 2 2 6" xfId="133" xr:uid="{00000000-0005-0000-0000-000082000000}"/>
    <cellStyle name="Normal 2 2 7" xfId="134" xr:uid="{00000000-0005-0000-0000-000083000000}"/>
    <cellStyle name="Normal 2 2 8" xfId="135" xr:uid="{00000000-0005-0000-0000-000084000000}"/>
    <cellStyle name="Normal 2 2 9" xfId="136" xr:uid="{00000000-0005-0000-0000-000085000000}"/>
    <cellStyle name="Normal 2 2_ירידות ערך שנזקפו" xfId="137" xr:uid="{00000000-0005-0000-0000-000086000000}"/>
    <cellStyle name="Normal 2 3" xfId="138" xr:uid="{00000000-0005-0000-0000-000087000000}"/>
    <cellStyle name="Normal 2 3 2" xfId="139" xr:uid="{00000000-0005-0000-0000-000088000000}"/>
    <cellStyle name="Normal 2 3 2 2" xfId="140" xr:uid="{00000000-0005-0000-0000-000089000000}"/>
    <cellStyle name="Normal 2 3 3" xfId="141" xr:uid="{00000000-0005-0000-0000-00008A000000}"/>
    <cellStyle name="Normal 2 3 4" xfId="142" xr:uid="{00000000-0005-0000-0000-00008B000000}"/>
    <cellStyle name="Normal 2 3 5" xfId="143" xr:uid="{00000000-0005-0000-0000-00008C000000}"/>
    <cellStyle name="Normal 2 3 6" xfId="144" xr:uid="{00000000-0005-0000-0000-00008D000000}"/>
    <cellStyle name="Normal 2 3 7" xfId="145" xr:uid="{00000000-0005-0000-0000-00008E000000}"/>
    <cellStyle name="Normal 2 3 8" xfId="146" xr:uid="{00000000-0005-0000-0000-00008F000000}"/>
    <cellStyle name="Normal 2 3 9" xfId="147" xr:uid="{00000000-0005-0000-0000-000090000000}"/>
    <cellStyle name="Normal 2 3_ירידות ערך שנזקפו" xfId="148" xr:uid="{00000000-0005-0000-0000-000091000000}"/>
    <cellStyle name="Normal 2 4" xfId="149" xr:uid="{00000000-0005-0000-0000-000092000000}"/>
    <cellStyle name="Normal 2 4 2" xfId="150" xr:uid="{00000000-0005-0000-0000-000093000000}"/>
    <cellStyle name="Normal 2 5" xfId="151" xr:uid="{00000000-0005-0000-0000-000094000000}"/>
    <cellStyle name="Normal 2 6" xfId="152" xr:uid="{00000000-0005-0000-0000-000095000000}"/>
    <cellStyle name="Normal 2 6 2" xfId="153" xr:uid="{00000000-0005-0000-0000-000096000000}"/>
    <cellStyle name="Normal 2 6 2 2" xfId="154" xr:uid="{00000000-0005-0000-0000-000097000000}"/>
    <cellStyle name="Normal 2 7" xfId="155" xr:uid="{00000000-0005-0000-0000-000098000000}"/>
    <cellStyle name="Normal 2 7 2" xfId="156" xr:uid="{00000000-0005-0000-0000-000099000000}"/>
    <cellStyle name="Normal 2 8" xfId="157" xr:uid="{00000000-0005-0000-0000-00009A000000}"/>
    <cellStyle name="Normal 2 9" xfId="158" xr:uid="{00000000-0005-0000-0000-00009B000000}"/>
    <cellStyle name="Normal 2_אלמנטרי" xfId="159" xr:uid="{00000000-0005-0000-0000-00009C000000}"/>
    <cellStyle name="Normal 20" xfId="160" xr:uid="{00000000-0005-0000-0000-00009D000000}"/>
    <cellStyle name="Normal 21" xfId="161" xr:uid="{00000000-0005-0000-0000-00009E000000}"/>
    <cellStyle name="Normal 21 2" xfId="162" xr:uid="{00000000-0005-0000-0000-00009F000000}"/>
    <cellStyle name="Normal 21 3" xfId="163" xr:uid="{00000000-0005-0000-0000-0000A0000000}"/>
    <cellStyle name="Normal 22" xfId="164" xr:uid="{00000000-0005-0000-0000-0000A1000000}"/>
    <cellStyle name="Normal 22 2" xfId="165" xr:uid="{00000000-0005-0000-0000-0000A2000000}"/>
    <cellStyle name="Normal 22 3" xfId="166" xr:uid="{00000000-0005-0000-0000-0000A3000000}"/>
    <cellStyle name="Normal 23" xfId="167" xr:uid="{00000000-0005-0000-0000-0000A4000000}"/>
    <cellStyle name="Normal 23 2" xfId="168" xr:uid="{00000000-0005-0000-0000-0000A5000000}"/>
    <cellStyle name="Normal 23 3" xfId="169" xr:uid="{00000000-0005-0000-0000-0000A6000000}"/>
    <cellStyle name="Normal 24" xfId="170" xr:uid="{00000000-0005-0000-0000-0000A7000000}"/>
    <cellStyle name="Normal 24 2" xfId="171" xr:uid="{00000000-0005-0000-0000-0000A8000000}"/>
    <cellStyle name="Normal 24 3" xfId="172" xr:uid="{00000000-0005-0000-0000-0000A9000000}"/>
    <cellStyle name="Normal 25" xfId="173" xr:uid="{00000000-0005-0000-0000-0000AA000000}"/>
    <cellStyle name="Normal 25 2" xfId="174" xr:uid="{00000000-0005-0000-0000-0000AB000000}"/>
    <cellStyle name="Normal 25 3" xfId="175" xr:uid="{00000000-0005-0000-0000-0000AC000000}"/>
    <cellStyle name="Normal 26" xfId="176" xr:uid="{00000000-0005-0000-0000-0000AD000000}"/>
    <cellStyle name="Normal 26 2" xfId="177" xr:uid="{00000000-0005-0000-0000-0000AE000000}"/>
    <cellStyle name="Normal 26 3" xfId="178" xr:uid="{00000000-0005-0000-0000-0000AF000000}"/>
    <cellStyle name="Normal 27" xfId="179" xr:uid="{00000000-0005-0000-0000-0000B0000000}"/>
    <cellStyle name="Normal 27 2" xfId="180" xr:uid="{00000000-0005-0000-0000-0000B1000000}"/>
    <cellStyle name="Normal 27 3" xfId="181" xr:uid="{00000000-0005-0000-0000-0000B2000000}"/>
    <cellStyle name="Normal 27 4" xfId="182" xr:uid="{00000000-0005-0000-0000-0000B3000000}"/>
    <cellStyle name="Normal 27 5" xfId="183" xr:uid="{00000000-0005-0000-0000-0000B4000000}"/>
    <cellStyle name="Normal 27 6" xfId="184" xr:uid="{00000000-0005-0000-0000-0000B5000000}"/>
    <cellStyle name="Normal 27 7" xfId="185" xr:uid="{00000000-0005-0000-0000-0000B6000000}"/>
    <cellStyle name="Normal 28" xfId="186" xr:uid="{00000000-0005-0000-0000-0000B7000000}"/>
    <cellStyle name="Normal 29" xfId="187" xr:uid="{00000000-0005-0000-0000-0000B8000000}"/>
    <cellStyle name="Normal 3" xfId="188" xr:uid="{00000000-0005-0000-0000-0000B9000000}"/>
    <cellStyle name="Normal 3 2" xfId="189" xr:uid="{00000000-0005-0000-0000-0000BA000000}"/>
    <cellStyle name="Normal 3 2 2" xfId="190" xr:uid="{00000000-0005-0000-0000-0000BB000000}"/>
    <cellStyle name="Normal 3 2 3" xfId="191" xr:uid="{00000000-0005-0000-0000-0000BC000000}"/>
    <cellStyle name="Normal 3 2 4" xfId="192" xr:uid="{00000000-0005-0000-0000-0000BD000000}"/>
    <cellStyle name="Normal 3 2 5" xfId="193" xr:uid="{00000000-0005-0000-0000-0000BE000000}"/>
    <cellStyle name="Normal 3 2 6" xfId="194" xr:uid="{00000000-0005-0000-0000-0000BF000000}"/>
    <cellStyle name="Normal 3 2 7" xfId="195" xr:uid="{00000000-0005-0000-0000-0000C0000000}"/>
    <cellStyle name="Normal 3 2 8" xfId="196" xr:uid="{00000000-0005-0000-0000-0000C1000000}"/>
    <cellStyle name="Normal 3 3" xfId="197" xr:uid="{00000000-0005-0000-0000-0000C2000000}"/>
    <cellStyle name="Normal 3 4" xfId="198" xr:uid="{00000000-0005-0000-0000-0000C3000000}"/>
    <cellStyle name="Normal 3 5" xfId="199" xr:uid="{00000000-0005-0000-0000-0000C4000000}"/>
    <cellStyle name="Normal 3 6" xfId="200" xr:uid="{00000000-0005-0000-0000-0000C5000000}"/>
    <cellStyle name="Normal 3 7" xfId="201" xr:uid="{00000000-0005-0000-0000-0000C6000000}"/>
    <cellStyle name="Normal 3 8" xfId="202" xr:uid="{00000000-0005-0000-0000-0000C7000000}"/>
    <cellStyle name="Normal 3 9" xfId="203" xr:uid="{00000000-0005-0000-0000-0000C8000000}"/>
    <cellStyle name="Normal 3_אלמנטרי" xfId="204" xr:uid="{00000000-0005-0000-0000-0000C9000000}"/>
    <cellStyle name="Normal 30" xfId="205" xr:uid="{00000000-0005-0000-0000-0000CA000000}"/>
    <cellStyle name="Normal 30 2" xfId="206" xr:uid="{00000000-0005-0000-0000-0000CB000000}"/>
    <cellStyle name="Normal 30 3" xfId="207" xr:uid="{00000000-0005-0000-0000-0000CC000000}"/>
    <cellStyle name="Normal 30 4" xfId="208" xr:uid="{00000000-0005-0000-0000-0000CD000000}"/>
    <cellStyle name="Normal 30 5" xfId="209" xr:uid="{00000000-0005-0000-0000-0000CE000000}"/>
    <cellStyle name="Normal 30 6" xfId="210" xr:uid="{00000000-0005-0000-0000-0000CF000000}"/>
    <cellStyle name="Normal 30 7" xfId="211" xr:uid="{00000000-0005-0000-0000-0000D0000000}"/>
    <cellStyle name="Normal 31" xfId="212" xr:uid="{00000000-0005-0000-0000-0000D1000000}"/>
    <cellStyle name="Normal 32" xfId="213" xr:uid="{00000000-0005-0000-0000-0000D2000000}"/>
    <cellStyle name="Normal 32 2" xfId="214" xr:uid="{00000000-0005-0000-0000-0000D3000000}"/>
    <cellStyle name="Normal 32 3" xfId="215" xr:uid="{00000000-0005-0000-0000-0000D4000000}"/>
    <cellStyle name="Normal 32 4" xfId="216" xr:uid="{00000000-0005-0000-0000-0000D5000000}"/>
    <cellStyle name="Normal 32 5" xfId="217" xr:uid="{00000000-0005-0000-0000-0000D6000000}"/>
    <cellStyle name="Normal 32 6" xfId="218" xr:uid="{00000000-0005-0000-0000-0000D7000000}"/>
    <cellStyle name="Normal 32 7" xfId="219" xr:uid="{00000000-0005-0000-0000-0000D8000000}"/>
    <cellStyle name="Normal 33" xfId="220" xr:uid="{00000000-0005-0000-0000-0000D9000000}"/>
    <cellStyle name="Normal 33 2" xfId="221" xr:uid="{00000000-0005-0000-0000-0000DA000000}"/>
    <cellStyle name="Normal 33 3" xfId="222" xr:uid="{00000000-0005-0000-0000-0000DB000000}"/>
    <cellStyle name="Normal 33 4" xfId="223" xr:uid="{00000000-0005-0000-0000-0000DC000000}"/>
    <cellStyle name="Normal 33 5" xfId="224" xr:uid="{00000000-0005-0000-0000-0000DD000000}"/>
    <cellStyle name="Normal 33 6" xfId="225" xr:uid="{00000000-0005-0000-0000-0000DE000000}"/>
    <cellStyle name="Normal 33 7" xfId="226" xr:uid="{00000000-0005-0000-0000-0000DF000000}"/>
    <cellStyle name="Normal 34" xfId="227" xr:uid="{00000000-0005-0000-0000-0000E0000000}"/>
    <cellStyle name="Normal 34 2" xfId="228" xr:uid="{00000000-0005-0000-0000-0000E1000000}"/>
    <cellStyle name="Normal 35" xfId="229" xr:uid="{00000000-0005-0000-0000-0000E2000000}"/>
    <cellStyle name="Normal 36" xfId="230" xr:uid="{00000000-0005-0000-0000-0000E3000000}"/>
    <cellStyle name="Normal 36 2" xfId="231" xr:uid="{00000000-0005-0000-0000-0000E4000000}"/>
    <cellStyle name="Normal 36 3" xfId="232" xr:uid="{00000000-0005-0000-0000-0000E5000000}"/>
    <cellStyle name="Normal 36 4" xfId="233" xr:uid="{00000000-0005-0000-0000-0000E6000000}"/>
    <cellStyle name="Normal 36 5" xfId="234" xr:uid="{00000000-0005-0000-0000-0000E7000000}"/>
    <cellStyle name="Normal 36 6" xfId="235" xr:uid="{00000000-0005-0000-0000-0000E8000000}"/>
    <cellStyle name="Normal 36 7" xfId="236" xr:uid="{00000000-0005-0000-0000-0000E9000000}"/>
    <cellStyle name="Normal 37" xfId="237" xr:uid="{00000000-0005-0000-0000-0000EA000000}"/>
    <cellStyle name="Normal 38" xfId="238" xr:uid="{00000000-0005-0000-0000-0000EB000000}"/>
    <cellStyle name="Normal 39" xfId="239" xr:uid="{00000000-0005-0000-0000-0000EC000000}"/>
    <cellStyle name="Normal 4" xfId="240" xr:uid="{00000000-0005-0000-0000-0000ED000000}"/>
    <cellStyle name="Normal 4 2" xfId="241" xr:uid="{00000000-0005-0000-0000-0000EE000000}"/>
    <cellStyle name="Normal 4 3" xfId="242" xr:uid="{00000000-0005-0000-0000-0000EF000000}"/>
    <cellStyle name="Normal 4 4" xfId="243" xr:uid="{00000000-0005-0000-0000-0000F0000000}"/>
    <cellStyle name="Normal 4 5" xfId="244" xr:uid="{00000000-0005-0000-0000-0000F1000000}"/>
    <cellStyle name="Normal 4 6" xfId="245" xr:uid="{00000000-0005-0000-0000-0000F2000000}"/>
    <cellStyle name="Normal 4 7" xfId="246" xr:uid="{00000000-0005-0000-0000-0000F3000000}"/>
    <cellStyle name="Normal 4 8" xfId="247" xr:uid="{00000000-0005-0000-0000-0000F4000000}"/>
    <cellStyle name="Normal 4_ירידות ערך שנזקפו" xfId="248" xr:uid="{00000000-0005-0000-0000-0000F5000000}"/>
    <cellStyle name="Normal 40" xfId="249" xr:uid="{00000000-0005-0000-0000-0000F6000000}"/>
    <cellStyle name="Normal 41" xfId="250" xr:uid="{00000000-0005-0000-0000-0000F7000000}"/>
    <cellStyle name="Normal 41 2" xfId="251" xr:uid="{00000000-0005-0000-0000-0000F8000000}"/>
    <cellStyle name="Normal 41 3" xfId="252" xr:uid="{00000000-0005-0000-0000-0000F9000000}"/>
    <cellStyle name="Normal 41 4" xfId="253" xr:uid="{00000000-0005-0000-0000-0000FA000000}"/>
    <cellStyle name="Normal 41 5" xfId="254" xr:uid="{00000000-0005-0000-0000-0000FB000000}"/>
    <cellStyle name="Normal 41 6" xfId="255" xr:uid="{00000000-0005-0000-0000-0000FC000000}"/>
    <cellStyle name="Normal 41 7" xfId="256" xr:uid="{00000000-0005-0000-0000-0000FD000000}"/>
    <cellStyle name="Normal 42" xfId="257" xr:uid="{00000000-0005-0000-0000-0000FE000000}"/>
    <cellStyle name="Normal 42 2" xfId="258" xr:uid="{00000000-0005-0000-0000-0000FF000000}"/>
    <cellStyle name="Normal 42 2 2" xfId="259" xr:uid="{00000000-0005-0000-0000-000000010000}"/>
    <cellStyle name="Normal 42 3" xfId="260" xr:uid="{00000000-0005-0000-0000-000001010000}"/>
    <cellStyle name="Normal 42 3 2" xfId="261" xr:uid="{00000000-0005-0000-0000-000002010000}"/>
    <cellStyle name="Normal 42 4" xfId="262" xr:uid="{00000000-0005-0000-0000-000003010000}"/>
    <cellStyle name="Normal 42 4 2" xfId="263" xr:uid="{00000000-0005-0000-0000-000004010000}"/>
    <cellStyle name="Normal 42 5" xfId="264" xr:uid="{00000000-0005-0000-0000-000005010000}"/>
    <cellStyle name="Normal 43" xfId="265" xr:uid="{00000000-0005-0000-0000-000006010000}"/>
    <cellStyle name="Normal 44" xfId="266" xr:uid="{00000000-0005-0000-0000-000007010000}"/>
    <cellStyle name="Normal 45" xfId="267" xr:uid="{00000000-0005-0000-0000-000008010000}"/>
    <cellStyle name="Normal 45 2" xfId="268" xr:uid="{00000000-0005-0000-0000-000009010000}"/>
    <cellStyle name="Normal 45 2 2" xfId="269" xr:uid="{00000000-0005-0000-0000-00000A010000}"/>
    <cellStyle name="Normal 45 3" xfId="270" xr:uid="{00000000-0005-0000-0000-00000B010000}"/>
    <cellStyle name="Normal 45 3 2" xfId="271" xr:uid="{00000000-0005-0000-0000-00000C010000}"/>
    <cellStyle name="Normal 45 4" xfId="272" xr:uid="{00000000-0005-0000-0000-00000D010000}"/>
    <cellStyle name="Normal 45 4 2" xfId="273" xr:uid="{00000000-0005-0000-0000-00000E010000}"/>
    <cellStyle name="Normal 45 5" xfId="274" xr:uid="{00000000-0005-0000-0000-00000F010000}"/>
    <cellStyle name="Normal 46" xfId="275" xr:uid="{00000000-0005-0000-0000-000010010000}"/>
    <cellStyle name="Normal 46 2" xfId="276" xr:uid="{00000000-0005-0000-0000-000011010000}"/>
    <cellStyle name="Normal 46 2 2" xfId="277" xr:uid="{00000000-0005-0000-0000-000012010000}"/>
    <cellStyle name="Normal 46 3" xfId="278" xr:uid="{00000000-0005-0000-0000-000013010000}"/>
    <cellStyle name="Normal 46 3 2" xfId="279" xr:uid="{00000000-0005-0000-0000-000014010000}"/>
    <cellStyle name="Normal 46 4" xfId="280" xr:uid="{00000000-0005-0000-0000-000015010000}"/>
    <cellStyle name="Normal 46 4 2" xfId="281" xr:uid="{00000000-0005-0000-0000-000016010000}"/>
    <cellStyle name="Normal 46 5" xfId="282" xr:uid="{00000000-0005-0000-0000-000017010000}"/>
    <cellStyle name="Normal 47" xfId="283" xr:uid="{00000000-0005-0000-0000-000018010000}"/>
    <cellStyle name="Normal 47 2" xfId="284" xr:uid="{00000000-0005-0000-0000-000019010000}"/>
    <cellStyle name="Normal 47 2 2" xfId="285" xr:uid="{00000000-0005-0000-0000-00001A010000}"/>
    <cellStyle name="Normal 47 3" xfId="286" xr:uid="{00000000-0005-0000-0000-00001B010000}"/>
    <cellStyle name="Normal 47 3 2" xfId="287" xr:uid="{00000000-0005-0000-0000-00001C010000}"/>
    <cellStyle name="Normal 47 4" xfId="288" xr:uid="{00000000-0005-0000-0000-00001D010000}"/>
    <cellStyle name="Normal 47 4 2" xfId="289" xr:uid="{00000000-0005-0000-0000-00001E010000}"/>
    <cellStyle name="Normal 47 5" xfId="290" xr:uid="{00000000-0005-0000-0000-00001F010000}"/>
    <cellStyle name="Normal 48" xfId="291" xr:uid="{00000000-0005-0000-0000-000020010000}"/>
    <cellStyle name="Normal 49" xfId="3" xr:uid="{00000000-0005-0000-0000-000021010000}"/>
    <cellStyle name="Normal 5" xfId="292" xr:uid="{00000000-0005-0000-0000-000022010000}"/>
    <cellStyle name="Normal 5 2" xfId="293" xr:uid="{00000000-0005-0000-0000-000023010000}"/>
    <cellStyle name="Normal 5 3" xfId="294" xr:uid="{00000000-0005-0000-0000-000024010000}"/>
    <cellStyle name="Normal 5 4" xfId="295" xr:uid="{00000000-0005-0000-0000-000025010000}"/>
    <cellStyle name="Normal 5 5" xfId="296" xr:uid="{00000000-0005-0000-0000-000026010000}"/>
    <cellStyle name="Normal 5 6" xfId="297" xr:uid="{00000000-0005-0000-0000-000027010000}"/>
    <cellStyle name="Normal 5 7" xfId="298" xr:uid="{00000000-0005-0000-0000-000028010000}"/>
    <cellStyle name="Normal 5 8" xfId="299" xr:uid="{00000000-0005-0000-0000-000029010000}"/>
    <cellStyle name="Normal 50" xfId="300" xr:uid="{00000000-0005-0000-0000-00002A010000}"/>
    <cellStyle name="Normal 6" xfId="301" xr:uid="{00000000-0005-0000-0000-00002B010000}"/>
    <cellStyle name="Normal 6 10" xfId="302" xr:uid="{00000000-0005-0000-0000-00002C010000}"/>
    <cellStyle name="Normal 6 11" xfId="303" xr:uid="{00000000-0005-0000-0000-00002D010000}"/>
    <cellStyle name="Normal 6 12" xfId="304" xr:uid="{00000000-0005-0000-0000-00002E010000}"/>
    <cellStyle name="Normal 6 13" xfId="305" xr:uid="{00000000-0005-0000-0000-00002F010000}"/>
    <cellStyle name="Normal 6 14" xfId="306" xr:uid="{00000000-0005-0000-0000-000030010000}"/>
    <cellStyle name="Normal 6 2" xfId="307" xr:uid="{00000000-0005-0000-0000-000031010000}"/>
    <cellStyle name="Normal 6 2 2" xfId="308" xr:uid="{00000000-0005-0000-0000-000032010000}"/>
    <cellStyle name="Normal 6 2 3" xfId="309" xr:uid="{00000000-0005-0000-0000-000033010000}"/>
    <cellStyle name="Normal 6 2 4" xfId="310" xr:uid="{00000000-0005-0000-0000-000034010000}"/>
    <cellStyle name="Normal 6 2 5" xfId="311" xr:uid="{00000000-0005-0000-0000-000035010000}"/>
    <cellStyle name="Normal 6 2 6" xfId="312" xr:uid="{00000000-0005-0000-0000-000036010000}"/>
    <cellStyle name="Normal 6 2 7" xfId="313" xr:uid="{00000000-0005-0000-0000-000037010000}"/>
    <cellStyle name="Normal 6 3" xfId="314" xr:uid="{00000000-0005-0000-0000-000038010000}"/>
    <cellStyle name="Normal 6 4" xfId="315" xr:uid="{00000000-0005-0000-0000-000039010000}"/>
    <cellStyle name="Normal 6 5" xfId="316" xr:uid="{00000000-0005-0000-0000-00003A010000}"/>
    <cellStyle name="Normal 6 6" xfId="317" xr:uid="{00000000-0005-0000-0000-00003B010000}"/>
    <cellStyle name="Normal 6 7" xfId="318" xr:uid="{00000000-0005-0000-0000-00003C010000}"/>
    <cellStyle name="Normal 6 8" xfId="319" xr:uid="{00000000-0005-0000-0000-00003D010000}"/>
    <cellStyle name="Normal 6 9" xfId="320" xr:uid="{00000000-0005-0000-0000-00003E010000}"/>
    <cellStyle name="Normal 6_Data" xfId="321" xr:uid="{00000000-0005-0000-0000-00003F010000}"/>
    <cellStyle name="Normal 60" xfId="322" xr:uid="{00000000-0005-0000-0000-000040010000}"/>
    <cellStyle name="Normal 64" xfId="323" xr:uid="{00000000-0005-0000-0000-000041010000}"/>
    <cellStyle name="Normal 64 2" xfId="324" xr:uid="{00000000-0005-0000-0000-000042010000}"/>
    <cellStyle name="Normal 64 2 2" xfId="325" xr:uid="{00000000-0005-0000-0000-000043010000}"/>
    <cellStyle name="Normal 64 3" xfId="326" xr:uid="{00000000-0005-0000-0000-000044010000}"/>
    <cellStyle name="Normal 64 3 2" xfId="327" xr:uid="{00000000-0005-0000-0000-000045010000}"/>
    <cellStyle name="Normal 64 4" xfId="328" xr:uid="{00000000-0005-0000-0000-000046010000}"/>
    <cellStyle name="Normal 64 4 2" xfId="329" xr:uid="{00000000-0005-0000-0000-000047010000}"/>
    <cellStyle name="Normal 64 5" xfId="330" xr:uid="{00000000-0005-0000-0000-000048010000}"/>
    <cellStyle name="Normal 65" xfId="331" xr:uid="{00000000-0005-0000-0000-000049010000}"/>
    <cellStyle name="Normal 65 2" xfId="332" xr:uid="{00000000-0005-0000-0000-00004A010000}"/>
    <cellStyle name="Normal 65 2 2" xfId="333" xr:uid="{00000000-0005-0000-0000-00004B010000}"/>
    <cellStyle name="Normal 65 3" xfId="334" xr:uid="{00000000-0005-0000-0000-00004C010000}"/>
    <cellStyle name="Normal 65 3 2" xfId="335" xr:uid="{00000000-0005-0000-0000-00004D010000}"/>
    <cellStyle name="Normal 65 4" xfId="336" xr:uid="{00000000-0005-0000-0000-00004E010000}"/>
    <cellStyle name="Normal 65 4 2" xfId="337" xr:uid="{00000000-0005-0000-0000-00004F010000}"/>
    <cellStyle name="Normal 65 5" xfId="338" xr:uid="{00000000-0005-0000-0000-000050010000}"/>
    <cellStyle name="Normal 7" xfId="339" xr:uid="{00000000-0005-0000-0000-000051010000}"/>
    <cellStyle name="Normal 7 10" xfId="340" xr:uid="{00000000-0005-0000-0000-000052010000}"/>
    <cellStyle name="Normal 7 11" xfId="341" xr:uid="{00000000-0005-0000-0000-000053010000}"/>
    <cellStyle name="Normal 7 12" xfId="342" xr:uid="{00000000-0005-0000-0000-000054010000}"/>
    <cellStyle name="Normal 7 13" xfId="343" xr:uid="{00000000-0005-0000-0000-000055010000}"/>
    <cellStyle name="Normal 7 14" xfId="344" xr:uid="{00000000-0005-0000-0000-000056010000}"/>
    <cellStyle name="Normal 7 2" xfId="345" xr:uid="{00000000-0005-0000-0000-000057010000}"/>
    <cellStyle name="Normal 7 2 2" xfId="346" xr:uid="{00000000-0005-0000-0000-000058010000}"/>
    <cellStyle name="Normal 7 2 3" xfId="347" xr:uid="{00000000-0005-0000-0000-000059010000}"/>
    <cellStyle name="Normal 7 2 4" xfId="348" xr:uid="{00000000-0005-0000-0000-00005A010000}"/>
    <cellStyle name="Normal 7 2 5" xfId="349" xr:uid="{00000000-0005-0000-0000-00005B010000}"/>
    <cellStyle name="Normal 7 2 6" xfId="350" xr:uid="{00000000-0005-0000-0000-00005C010000}"/>
    <cellStyle name="Normal 7 2 7" xfId="351" xr:uid="{00000000-0005-0000-0000-00005D010000}"/>
    <cellStyle name="Normal 7 3" xfId="352" xr:uid="{00000000-0005-0000-0000-00005E010000}"/>
    <cellStyle name="Normal 7 4" xfId="353" xr:uid="{00000000-0005-0000-0000-00005F010000}"/>
    <cellStyle name="Normal 7 5" xfId="354" xr:uid="{00000000-0005-0000-0000-000060010000}"/>
    <cellStyle name="Normal 7 6" xfId="355" xr:uid="{00000000-0005-0000-0000-000061010000}"/>
    <cellStyle name="Normal 7 7" xfId="356" xr:uid="{00000000-0005-0000-0000-000062010000}"/>
    <cellStyle name="Normal 7 8" xfId="357" xr:uid="{00000000-0005-0000-0000-000063010000}"/>
    <cellStyle name="Normal 7 9" xfId="358" xr:uid="{00000000-0005-0000-0000-000064010000}"/>
    <cellStyle name="Normal 7_Data" xfId="359" xr:uid="{00000000-0005-0000-0000-000065010000}"/>
    <cellStyle name="Normal 71" xfId="360" xr:uid="{00000000-0005-0000-0000-000066010000}"/>
    <cellStyle name="Normal 71 2" xfId="361" xr:uid="{00000000-0005-0000-0000-000067010000}"/>
    <cellStyle name="Normal 71 2 2" xfId="362" xr:uid="{00000000-0005-0000-0000-000068010000}"/>
    <cellStyle name="Normal 71 3" xfId="363" xr:uid="{00000000-0005-0000-0000-000069010000}"/>
    <cellStyle name="Normal 71 3 2" xfId="364" xr:uid="{00000000-0005-0000-0000-00006A010000}"/>
    <cellStyle name="Normal 71 4" xfId="365" xr:uid="{00000000-0005-0000-0000-00006B010000}"/>
    <cellStyle name="Normal 71 4 2" xfId="366" xr:uid="{00000000-0005-0000-0000-00006C010000}"/>
    <cellStyle name="Normal 71 5" xfId="367" xr:uid="{00000000-0005-0000-0000-00006D010000}"/>
    <cellStyle name="Normal 72" xfId="368" xr:uid="{00000000-0005-0000-0000-00006E010000}"/>
    <cellStyle name="Normal 72 2" xfId="369" xr:uid="{00000000-0005-0000-0000-00006F010000}"/>
    <cellStyle name="Normal 72 2 2" xfId="370" xr:uid="{00000000-0005-0000-0000-000070010000}"/>
    <cellStyle name="Normal 72 3" xfId="371" xr:uid="{00000000-0005-0000-0000-000071010000}"/>
    <cellStyle name="Normal 72 3 2" xfId="372" xr:uid="{00000000-0005-0000-0000-000072010000}"/>
    <cellStyle name="Normal 72 4" xfId="373" xr:uid="{00000000-0005-0000-0000-000073010000}"/>
    <cellStyle name="Normal 72 4 2" xfId="374" xr:uid="{00000000-0005-0000-0000-000074010000}"/>
    <cellStyle name="Normal 72 5" xfId="375" xr:uid="{00000000-0005-0000-0000-000075010000}"/>
    <cellStyle name="Normal 73" xfId="376" xr:uid="{00000000-0005-0000-0000-000076010000}"/>
    <cellStyle name="Normal 74" xfId="377" xr:uid="{00000000-0005-0000-0000-000077010000}"/>
    <cellStyle name="Normal 76" xfId="378" xr:uid="{00000000-0005-0000-0000-000078010000}"/>
    <cellStyle name="Normal 77" xfId="379" xr:uid="{00000000-0005-0000-0000-000079010000}"/>
    <cellStyle name="Normal 79" xfId="380" xr:uid="{00000000-0005-0000-0000-00007A010000}"/>
    <cellStyle name="Normal 8" xfId="381" xr:uid="{00000000-0005-0000-0000-00007B010000}"/>
    <cellStyle name="Normal 8 2" xfId="382" xr:uid="{00000000-0005-0000-0000-00007C010000}"/>
    <cellStyle name="Normal 8 3" xfId="383" xr:uid="{00000000-0005-0000-0000-00007D010000}"/>
    <cellStyle name="Normal 8 4" xfId="384" xr:uid="{00000000-0005-0000-0000-00007E010000}"/>
    <cellStyle name="Normal 8 5" xfId="385" xr:uid="{00000000-0005-0000-0000-00007F010000}"/>
    <cellStyle name="Normal 8 6" xfId="386" xr:uid="{00000000-0005-0000-0000-000080010000}"/>
    <cellStyle name="Normal 8 7" xfId="387" xr:uid="{00000000-0005-0000-0000-000081010000}"/>
    <cellStyle name="Normal 8 8" xfId="388" xr:uid="{00000000-0005-0000-0000-000082010000}"/>
    <cellStyle name="Normal 8_ירידות ערך שנזקפו" xfId="389" xr:uid="{00000000-0005-0000-0000-000083010000}"/>
    <cellStyle name="Normal 80" xfId="390" xr:uid="{00000000-0005-0000-0000-000084010000}"/>
    <cellStyle name="Normal 80 2" xfId="391" xr:uid="{00000000-0005-0000-0000-000085010000}"/>
    <cellStyle name="Normal 80 2 2" xfId="392" xr:uid="{00000000-0005-0000-0000-000086010000}"/>
    <cellStyle name="Normal 80 3" xfId="393" xr:uid="{00000000-0005-0000-0000-000087010000}"/>
    <cellStyle name="Normal 80 3 2" xfId="394" xr:uid="{00000000-0005-0000-0000-000088010000}"/>
    <cellStyle name="Normal 80 4" xfId="395" xr:uid="{00000000-0005-0000-0000-000089010000}"/>
    <cellStyle name="Normal 80 4 2" xfId="396" xr:uid="{00000000-0005-0000-0000-00008A010000}"/>
    <cellStyle name="Normal 80 5" xfId="397" xr:uid="{00000000-0005-0000-0000-00008B010000}"/>
    <cellStyle name="Normal 81" xfId="398" xr:uid="{00000000-0005-0000-0000-00008C010000}"/>
    <cellStyle name="Normal 81 2" xfId="399" xr:uid="{00000000-0005-0000-0000-00008D010000}"/>
    <cellStyle name="Normal 81 2 2" xfId="400" xr:uid="{00000000-0005-0000-0000-00008E010000}"/>
    <cellStyle name="Normal 81 3" xfId="401" xr:uid="{00000000-0005-0000-0000-00008F010000}"/>
    <cellStyle name="Normal 81 3 2" xfId="402" xr:uid="{00000000-0005-0000-0000-000090010000}"/>
    <cellStyle name="Normal 81 4" xfId="403" xr:uid="{00000000-0005-0000-0000-000091010000}"/>
    <cellStyle name="Normal 81 4 2" xfId="404" xr:uid="{00000000-0005-0000-0000-000092010000}"/>
    <cellStyle name="Normal 81 5" xfId="405" xr:uid="{00000000-0005-0000-0000-000093010000}"/>
    <cellStyle name="Normal 82" xfId="406" xr:uid="{00000000-0005-0000-0000-000094010000}"/>
    <cellStyle name="Normal 82 2" xfId="407" xr:uid="{00000000-0005-0000-0000-000095010000}"/>
    <cellStyle name="Normal 82 2 2" xfId="408" xr:uid="{00000000-0005-0000-0000-000096010000}"/>
    <cellStyle name="Normal 82 3" xfId="409" xr:uid="{00000000-0005-0000-0000-000097010000}"/>
    <cellStyle name="Normal 82 3 2" xfId="410" xr:uid="{00000000-0005-0000-0000-000098010000}"/>
    <cellStyle name="Normal 82 4" xfId="411" xr:uid="{00000000-0005-0000-0000-000099010000}"/>
    <cellStyle name="Normal 82 4 2" xfId="412" xr:uid="{00000000-0005-0000-0000-00009A010000}"/>
    <cellStyle name="Normal 82 5" xfId="413" xr:uid="{00000000-0005-0000-0000-00009B010000}"/>
    <cellStyle name="Normal 9" xfId="414" xr:uid="{00000000-0005-0000-0000-00009C010000}"/>
    <cellStyle name="Normal 9 2" xfId="415" xr:uid="{00000000-0005-0000-0000-00009D010000}"/>
    <cellStyle name="Normal 9 3" xfId="416" xr:uid="{00000000-0005-0000-0000-00009E010000}"/>
    <cellStyle name="Normal 9 4" xfId="417" xr:uid="{00000000-0005-0000-0000-00009F010000}"/>
    <cellStyle name="Normal 9 5" xfId="418" xr:uid="{00000000-0005-0000-0000-0000A0010000}"/>
    <cellStyle name="Normal 9 6" xfId="419" xr:uid="{00000000-0005-0000-0000-0000A1010000}"/>
    <cellStyle name="Normal 9 7" xfId="420" xr:uid="{00000000-0005-0000-0000-0000A2010000}"/>
    <cellStyle name="Normal 9 8" xfId="421" xr:uid="{00000000-0005-0000-0000-0000A3010000}"/>
    <cellStyle name="Normal 9_ירידות ערך שנזקפו" xfId="422" xr:uid="{00000000-0005-0000-0000-0000A4010000}"/>
    <cellStyle name="Normal_תרומה לרווח 3.10" xfId="2" xr:uid="{00000000-0005-0000-0000-0000A5010000}"/>
    <cellStyle name="Percent" xfId="504" builtinId="5"/>
    <cellStyle name="Percent 2" xfId="4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Percent 7" xfId="508" xr:uid="{3355B459-97CB-4613-BF82-6A2208096E4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1">
    <pageSetUpPr fitToPage="1"/>
  </sheetPr>
  <dimension ref="A1:AD57"/>
  <sheetViews>
    <sheetView rightToLeft="1" zoomScale="70" zoomScaleNormal="70" workbookViewId="0">
      <pane xSplit="2" ySplit="8" topLeftCell="K9" activePane="bottomRight" state="frozen"/>
      <selection pane="topRight" activeCell="C1" sqref="C1"/>
      <selection pane="bottomLeft" activeCell="A9" sqref="A9"/>
      <selection pane="bottomRight" activeCell="T35" sqref="T35"/>
    </sheetView>
  </sheetViews>
  <sheetFormatPr defaultColWidth="9.09765625" defaultRowHeight="13.8" x14ac:dyDescent="0.25"/>
  <cols>
    <col min="1" max="1" width="2" style="1" customWidth="1"/>
    <col min="2" max="2" width="42.796875" style="1" bestFit="1" customWidth="1"/>
    <col min="3" max="3" width="9.59765625" style="1" customWidth="1"/>
    <col min="4" max="4" width="9.09765625" style="1"/>
    <col min="5" max="5" width="10.09765625" style="1" customWidth="1"/>
    <col min="6" max="6" width="9.59765625" style="1" bestFit="1" customWidth="1"/>
    <col min="7" max="7" width="12.296875" style="1" bestFit="1" customWidth="1"/>
    <col min="8" max="8" width="9.59765625" style="1" bestFit="1" customWidth="1"/>
    <col min="9" max="12" width="9.09765625" style="1"/>
    <col min="13" max="13" width="9.796875" style="1" bestFit="1" customWidth="1"/>
    <col min="14" max="14" width="10.69921875" style="1" bestFit="1" customWidth="1"/>
    <col min="15" max="18" width="9.09765625" style="1"/>
    <col min="19" max="19" width="9.796875" style="1" bestFit="1" customWidth="1"/>
    <col min="20" max="23" width="9.09765625" style="1"/>
    <col min="24" max="24" width="9.59765625" style="1" bestFit="1" customWidth="1"/>
    <col min="25" max="25" width="9.796875" style="1" bestFit="1" customWidth="1"/>
    <col min="26" max="16384" width="9.09765625" style="1"/>
  </cols>
  <sheetData>
    <row r="1" spans="1:30" ht="18" x14ac:dyDescent="0.35">
      <c r="B1" s="42" t="s">
        <v>30</v>
      </c>
    </row>
    <row r="2" spans="1:30" ht="18" x14ac:dyDescent="0.35">
      <c r="B2" s="43" t="s">
        <v>34</v>
      </c>
      <c r="X2" s="111"/>
    </row>
    <row r="3" spans="1:30" ht="18" x14ac:dyDescent="0.35">
      <c r="B3" s="42" t="s">
        <v>31</v>
      </c>
      <c r="C3" s="122" t="s">
        <v>32</v>
      </c>
      <c r="D3" s="123"/>
      <c r="E3" s="123"/>
      <c r="F3" s="123"/>
      <c r="G3" s="123"/>
      <c r="H3" s="124"/>
    </row>
    <row r="4" spans="1:30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30" x14ac:dyDescent="0.25">
      <c r="A5" s="24"/>
      <c r="B5" s="24"/>
    </row>
    <row r="6" spans="1:30" ht="18" x14ac:dyDescent="0.35">
      <c r="A6" s="24"/>
      <c r="B6" s="39" t="s">
        <v>27</v>
      </c>
      <c r="C6" s="125" t="s">
        <v>23</v>
      </c>
      <c r="D6" s="126"/>
      <c r="E6" s="126"/>
      <c r="F6" s="126"/>
      <c r="G6" s="126"/>
      <c r="H6" s="127"/>
      <c r="I6" s="125" t="s">
        <v>26</v>
      </c>
      <c r="J6" s="126"/>
      <c r="K6" s="126"/>
      <c r="L6" s="126"/>
      <c r="M6" s="126"/>
      <c r="N6" s="127"/>
      <c r="O6" s="125" t="s">
        <v>25</v>
      </c>
      <c r="P6" s="126"/>
      <c r="Q6" s="126"/>
      <c r="R6" s="126"/>
      <c r="S6" s="126"/>
      <c r="T6" s="127"/>
      <c r="U6" s="125" t="s">
        <v>24</v>
      </c>
      <c r="V6" s="126"/>
      <c r="W6" s="126"/>
      <c r="X6" s="126"/>
      <c r="Y6" s="126"/>
      <c r="Z6" s="127"/>
    </row>
    <row r="7" spans="1:30" ht="27.75" customHeight="1" x14ac:dyDescent="0.35">
      <c r="A7" s="24"/>
      <c r="B7" s="38">
        <v>2025</v>
      </c>
      <c r="C7" s="119" t="s">
        <v>19</v>
      </c>
      <c r="D7" s="120"/>
      <c r="E7" s="120" t="s">
        <v>18</v>
      </c>
      <c r="F7" s="120"/>
      <c r="G7" s="120" t="s">
        <v>17</v>
      </c>
      <c r="H7" s="121"/>
      <c r="I7" s="119" t="s">
        <v>19</v>
      </c>
      <c r="J7" s="120"/>
      <c r="K7" s="120" t="s">
        <v>18</v>
      </c>
      <c r="L7" s="120"/>
      <c r="M7" s="120" t="s">
        <v>17</v>
      </c>
      <c r="N7" s="121"/>
      <c r="O7" s="119" t="s">
        <v>19</v>
      </c>
      <c r="P7" s="120"/>
      <c r="Q7" s="120" t="s">
        <v>18</v>
      </c>
      <c r="R7" s="120"/>
      <c r="S7" s="120" t="s">
        <v>17</v>
      </c>
      <c r="T7" s="121"/>
      <c r="U7" s="119" t="s">
        <v>19</v>
      </c>
      <c r="V7" s="120"/>
      <c r="W7" s="120" t="s">
        <v>18</v>
      </c>
      <c r="X7" s="120"/>
      <c r="Y7" s="120" t="s">
        <v>17</v>
      </c>
      <c r="Z7" s="121"/>
    </row>
    <row r="8" spans="1:30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30" x14ac:dyDescent="0.25">
      <c r="A9" s="40"/>
      <c r="B9" s="34" t="s">
        <v>14</v>
      </c>
      <c r="C9" s="14">
        <v>1231.5219484700301</v>
      </c>
      <c r="D9" s="29">
        <v>0.22706662592332522</v>
      </c>
      <c r="E9" s="14"/>
      <c r="F9" s="33"/>
      <c r="G9" s="14">
        <v>233914.36727999998</v>
      </c>
      <c r="H9" s="29">
        <v>0.36436624168018322</v>
      </c>
      <c r="I9" s="12">
        <v>1384.5639381779999</v>
      </c>
      <c r="J9" s="58">
        <v>0.13197566335203553</v>
      </c>
      <c r="K9" s="12"/>
      <c r="L9" s="58"/>
      <c r="M9" s="12">
        <v>72692.06388999999</v>
      </c>
      <c r="N9" s="58">
        <v>0.10627607448250474</v>
      </c>
      <c r="O9" s="14">
        <v>756.13071790499941</v>
      </c>
      <c r="P9" s="29">
        <v>6.1757071634885134E-2</v>
      </c>
      <c r="Q9" s="14"/>
      <c r="R9" s="33"/>
      <c r="S9" s="14">
        <v>36588.129740000004</v>
      </c>
      <c r="T9" s="29">
        <v>4.9388908398021285E-2</v>
      </c>
      <c r="U9" s="12">
        <v>386.19635778500054</v>
      </c>
      <c r="V9" s="58">
        <v>9.1673704151380334E-2</v>
      </c>
      <c r="W9" s="12"/>
      <c r="X9" s="58"/>
      <c r="Y9" s="12">
        <v>8930.9418499300009</v>
      </c>
      <c r="Z9" s="58">
        <v>1.1392858321048199E-2</v>
      </c>
      <c r="AB9" s="110"/>
    </row>
    <row r="10" spans="1:30" x14ac:dyDescent="0.25">
      <c r="A10" s="40"/>
      <c r="B10" s="31" t="s">
        <v>35</v>
      </c>
      <c r="C10" s="8">
        <v>-92.994739699998931</v>
      </c>
      <c r="D10" s="29">
        <v>-1.7146265073497008E-2</v>
      </c>
      <c r="E10" s="8"/>
      <c r="F10" s="30"/>
      <c r="G10" s="8">
        <v>4731.3167999999996</v>
      </c>
      <c r="H10" s="29">
        <v>7.369928323174485E-3</v>
      </c>
      <c r="I10" s="6">
        <v>67.345280000000301</v>
      </c>
      <c r="J10" s="58">
        <v>6.4193048486620163E-3</v>
      </c>
      <c r="K10" s="57"/>
      <c r="L10" s="58"/>
      <c r="M10" s="6">
        <v>4249.5167999999994</v>
      </c>
      <c r="N10" s="58">
        <v>6.2128097591900031E-3</v>
      </c>
      <c r="O10" s="8">
        <v>51.721209999999751</v>
      </c>
      <c r="P10" s="29">
        <v>4.2243363420850152E-3</v>
      </c>
      <c r="Q10" s="8"/>
      <c r="R10" s="30"/>
      <c r="S10" s="8">
        <v>4277.6417999999994</v>
      </c>
      <c r="T10" s="29">
        <v>5.7742240590334922E-3</v>
      </c>
      <c r="U10" s="6">
        <v>49.640819999999941</v>
      </c>
      <c r="V10" s="58">
        <v>1.1783533828781917E-2</v>
      </c>
      <c r="W10" s="57"/>
      <c r="X10" s="58"/>
      <c r="Y10" s="6">
        <v>4241.9867999999997</v>
      </c>
      <c r="Z10" s="58">
        <v>5.4113390753446015E-3</v>
      </c>
    </row>
    <row r="11" spans="1:30" x14ac:dyDescent="0.25">
      <c r="A11" s="40"/>
      <c r="B11" s="31" t="s">
        <v>36</v>
      </c>
      <c r="C11" s="8"/>
      <c r="D11" s="29">
        <v>0</v>
      </c>
      <c r="E11" s="8"/>
      <c r="F11" s="30"/>
      <c r="G11" s="8"/>
      <c r="H11" s="29">
        <v>0</v>
      </c>
      <c r="I11" s="6"/>
      <c r="J11" s="58">
        <v>0</v>
      </c>
      <c r="K11" s="57"/>
      <c r="L11" s="58"/>
      <c r="M11" s="6"/>
      <c r="N11" s="58">
        <v>0</v>
      </c>
      <c r="O11" s="8"/>
      <c r="P11" s="29">
        <v>0</v>
      </c>
      <c r="Q11" s="8"/>
      <c r="R11" s="30"/>
      <c r="S11" s="8"/>
      <c r="T11" s="29">
        <v>0</v>
      </c>
      <c r="U11" s="6"/>
      <c r="V11" s="58">
        <v>0</v>
      </c>
      <c r="W11" s="57"/>
      <c r="X11" s="58"/>
      <c r="Y11" s="6"/>
      <c r="Z11" s="58">
        <v>0</v>
      </c>
    </row>
    <row r="12" spans="1:30" x14ac:dyDescent="0.25">
      <c r="A12" s="40"/>
      <c r="B12" s="31" t="s">
        <v>13</v>
      </c>
      <c r="C12" s="8">
        <v>4019.1267455781876</v>
      </c>
      <c r="D12" s="29">
        <v>0.74104204996947542</v>
      </c>
      <c r="E12" s="8"/>
      <c r="F12" s="30"/>
      <c r="G12" s="8">
        <v>342473.54523870657</v>
      </c>
      <c r="H12" s="29">
        <v>0.53346786691449666</v>
      </c>
      <c r="I12" s="6">
        <v>7360.5624484747805</v>
      </c>
      <c r="J12" s="58">
        <v>0.70160364934815789</v>
      </c>
      <c r="K12" s="57"/>
      <c r="L12" s="58"/>
      <c r="M12" s="6">
        <v>434156.15946252045</v>
      </c>
      <c r="N12" s="58">
        <v>0.63473795997728466</v>
      </c>
      <c r="O12" s="8">
        <v>10096.976894409734</v>
      </c>
      <c r="P12" s="29">
        <v>0.8246718597698689</v>
      </c>
      <c r="Q12" s="8"/>
      <c r="R12" s="30"/>
      <c r="S12" s="8">
        <v>516462.67499408318</v>
      </c>
      <c r="T12" s="29">
        <v>0.69715309111287227</v>
      </c>
      <c r="U12" s="6">
        <v>3179.5969962639097</v>
      </c>
      <c r="V12" s="58">
        <v>0.75475966689045815</v>
      </c>
      <c r="W12" s="57"/>
      <c r="X12" s="58"/>
      <c r="Y12" s="6">
        <v>565906.26036401023</v>
      </c>
      <c r="Z12" s="58">
        <v>0.72190480641993149</v>
      </c>
    </row>
    <row r="13" spans="1:30" x14ac:dyDescent="0.25">
      <c r="A13" s="40"/>
      <c r="B13" s="31" t="s">
        <v>12</v>
      </c>
      <c r="C13" s="8">
        <v>-164.975879994</v>
      </c>
      <c r="D13" s="29">
        <v>-3.0418066422208484E-2</v>
      </c>
      <c r="E13" s="8"/>
      <c r="F13" s="30"/>
      <c r="G13" s="8">
        <v>2337.13283</v>
      </c>
      <c r="H13" s="29">
        <v>3.6405301456114585E-3</v>
      </c>
      <c r="I13" s="6">
        <v>680.38734192399943</v>
      </c>
      <c r="J13" s="58">
        <v>6.4854044158417209E-2</v>
      </c>
      <c r="K13" s="57"/>
      <c r="L13" s="58"/>
      <c r="M13" s="6">
        <v>2696.17652</v>
      </c>
      <c r="N13" s="58">
        <v>3.9418203490700267E-3</v>
      </c>
      <c r="O13" s="8">
        <v>416.84830908530324</v>
      </c>
      <c r="P13" s="29">
        <v>3.404613815503818E-2</v>
      </c>
      <c r="Q13" s="8"/>
      <c r="R13" s="30"/>
      <c r="S13" s="8">
        <v>4453.2621500000005</v>
      </c>
      <c r="T13" s="29">
        <v>6.0112872114989205E-3</v>
      </c>
      <c r="U13" s="6">
        <v>435.28086446199956</v>
      </c>
      <c r="V13" s="58">
        <v>0.10332518260998538</v>
      </c>
      <c r="W13" s="57"/>
      <c r="X13" s="58"/>
      <c r="Y13" s="6">
        <v>4549.3519000000006</v>
      </c>
      <c r="Z13" s="58">
        <v>5.8034328876184179E-3</v>
      </c>
      <c r="AD13" s="109"/>
    </row>
    <row r="14" spans="1:30" x14ac:dyDescent="0.25">
      <c r="A14" s="40"/>
      <c r="B14" s="31" t="s">
        <v>11</v>
      </c>
      <c r="C14" s="8">
        <v>-77.00596610743051</v>
      </c>
      <c r="D14" s="29">
        <v>-1.4198273056930178E-2</v>
      </c>
      <c r="E14" s="8"/>
      <c r="F14" s="30"/>
      <c r="G14" s="8">
        <v>1213.46333</v>
      </c>
      <c r="H14" s="29">
        <v>1.8902005811364455E-3</v>
      </c>
      <c r="I14" s="6">
        <v>-22.654873954055642</v>
      </c>
      <c r="J14" s="58">
        <v>-2.1594466935039185E-3</v>
      </c>
      <c r="K14" s="57"/>
      <c r="L14" s="58"/>
      <c r="M14" s="6">
        <v>1722.40941</v>
      </c>
      <c r="N14" s="58">
        <v>2.5181691226091158E-3</v>
      </c>
      <c r="O14" s="8">
        <v>-109.01819557377038</v>
      </c>
      <c r="P14" s="29">
        <v>-8.9040748565397485E-3</v>
      </c>
      <c r="Q14" s="8"/>
      <c r="R14" s="30"/>
      <c r="S14" s="8">
        <v>342.17058000000003</v>
      </c>
      <c r="T14" s="29">
        <v>4.6188289896770805E-4</v>
      </c>
      <c r="U14" s="6">
        <v>-4.9268638461538359</v>
      </c>
      <c r="V14" s="58">
        <v>-1.169518690484089E-3</v>
      </c>
      <c r="W14" s="57"/>
      <c r="X14" s="58"/>
      <c r="Y14" s="6">
        <v>498.46942999999999</v>
      </c>
      <c r="Z14" s="58">
        <v>6.3587824092798935E-4</v>
      </c>
    </row>
    <row r="15" spans="1:30" x14ac:dyDescent="0.25">
      <c r="A15" s="40"/>
      <c r="B15" s="31" t="s">
        <v>10</v>
      </c>
      <c r="C15" s="8"/>
      <c r="D15" s="29">
        <v>0</v>
      </c>
      <c r="E15" s="8"/>
      <c r="F15" s="30"/>
      <c r="G15" s="8"/>
      <c r="H15" s="29">
        <v>0</v>
      </c>
      <c r="I15" s="6"/>
      <c r="J15" s="58">
        <v>0</v>
      </c>
      <c r="K15" s="57"/>
      <c r="L15" s="58"/>
      <c r="M15" s="6"/>
      <c r="N15" s="58">
        <v>0</v>
      </c>
      <c r="O15" s="8"/>
      <c r="P15" s="29">
        <v>0</v>
      </c>
      <c r="Q15" s="8"/>
      <c r="R15" s="30"/>
      <c r="S15" s="8"/>
      <c r="T15" s="29">
        <v>0</v>
      </c>
      <c r="U15" s="6"/>
      <c r="V15" s="58">
        <v>0</v>
      </c>
      <c r="W15" s="57"/>
      <c r="X15" s="58"/>
      <c r="Y15" s="6"/>
      <c r="Z15" s="58">
        <v>0</v>
      </c>
    </row>
    <row r="16" spans="1:30" x14ac:dyDescent="0.25">
      <c r="A16" s="40"/>
      <c r="B16" s="31" t="s">
        <v>9</v>
      </c>
      <c r="C16" s="8">
        <v>54.066725490000358</v>
      </c>
      <c r="D16" s="29">
        <v>9.9687617804854623E-3</v>
      </c>
      <c r="E16" s="8"/>
      <c r="F16" s="30"/>
      <c r="G16" s="8">
        <v>4551.9697800000004</v>
      </c>
      <c r="H16" s="29">
        <v>7.0905611325490477E-3</v>
      </c>
      <c r="I16" s="6">
        <v>63.58</v>
      </c>
      <c r="J16" s="58">
        <v>6.0604010003066167E-3</v>
      </c>
      <c r="K16" s="57"/>
      <c r="L16" s="58"/>
      <c r="M16" s="6">
        <v>4631.9038399999999</v>
      </c>
      <c r="N16" s="58">
        <v>6.7718610691883023E-3</v>
      </c>
      <c r="O16" s="8">
        <v>74.031953256000534</v>
      </c>
      <c r="P16" s="29">
        <v>6.0465691080093384E-3</v>
      </c>
      <c r="Q16" s="8"/>
      <c r="R16" s="30"/>
      <c r="S16" s="8">
        <v>4723.1842123500001</v>
      </c>
      <c r="T16" s="29">
        <v>6.3756446166667183E-3</v>
      </c>
      <c r="U16" s="6">
        <v>40.215111115999989</v>
      </c>
      <c r="V16" s="58">
        <v>9.5460977933807326E-3</v>
      </c>
      <c r="W16" s="57"/>
      <c r="X16" s="58"/>
      <c r="Y16" s="6">
        <v>4723.1842123500001</v>
      </c>
      <c r="Z16" s="58">
        <v>6.0251840690169686E-3</v>
      </c>
    </row>
    <row r="17" spans="1:28" x14ac:dyDescent="0.25">
      <c r="A17" s="40"/>
      <c r="B17" s="31" t="s">
        <v>8</v>
      </c>
      <c r="C17" s="8"/>
      <c r="D17" s="29">
        <v>0</v>
      </c>
      <c r="E17" s="8"/>
      <c r="F17" s="30"/>
      <c r="G17" s="8"/>
      <c r="H17" s="29">
        <v>0</v>
      </c>
      <c r="I17" s="6"/>
      <c r="J17" s="58">
        <v>0</v>
      </c>
      <c r="K17" s="57"/>
      <c r="L17" s="58"/>
      <c r="M17" s="6">
        <v>109954.68399999999</v>
      </c>
      <c r="N17" s="58">
        <v>0.16075416711468299</v>
      </c>
      <c r="O17" s="8"/>
      <c r="P17" s="29">
        <v>0</v>
      </c>
      <c r="Q17" s="8"/>
      <c r="R17" s="30"/>
      <c r="S17" s="8">
        <v>119197.39599999999</v>
      </c>
      <c r="T17" s="29">
        <v>0.1608999780573826</v>
      </c>
      <c r="U17" s="6"/>
      <c r="V17" s="58">
        <v>0</v>
      </c>
      <c r="W17" s="57"/>
      <c r="X17" s="58"/>
      <c r="Y17" s="6">
        <v>140143.31099999999</v>
      </c>
      <c r="Z17" s="58">
        <v>0.17877542074446601</v>
      </c>
    </row>
    <row r="18" spans="1:28" x14ac:dyDescent="0.25">
      <c r="A18" s="40"/>
      <c r="B18" s="31" t="s">
        <v>7</v>
      </c>
      <c r="C18" s="8">
        <v>486.72517000000181</v>
      </c>
      <c r="D18" s="29">
        <v>8.9741837115578482E-2</v>
      </c>
      <c r="E18" s="8"/>
      <c r="F18" s="30"/>
      <c r="G18" s="8">
        <v>52710.601750000002</v>
      </c>
      <c r="H18" s="29">
        <v>8.2106815753469647E-2</v>
      </c>
      <c r="I18" s="6">
        <v>919.14800000000002</v>
      </c>
      <c r="J18" s="58">
        <v>8.7612542601916116E-2</v>
      </c>
      <c r="K18" s="6"/>
      <c r="L18" s="58"/>
      <c r="M18" s="6">
        <v>53810.217219999999</v>
      </c>
      <c r="N18" s="58">
        <v>7.8670742680332501E-2</v>
      </c>
      <c r="O18" s="8">
        <v>919.14800000000002</v>
      </c>
      <c r="P18" s="29">
        <v>7.5071528685326128E-2</v>
      </c>
      <c r="Q18" s="8"/>
      <c r="R18" s="30"/>
      <c r="S18" s="8">
        <v>54772.273000000001</v>
      </c>
      <c r="T18" s="29">
        <v>7.3934983645556909E-2</v>
      </c>
      <c r="U18" s="6">
        <v>141.262</v>
      </c>
      <c r="V18" s="58">
        <v>3.3532192975889462E-2</v>
      </c>
      <c r="W18" s="6"/>
      <c r="X18" s="58"/>
      <c r="Y18" s="6">
        <v>54913.535000000003</v>
      </c>
      <c r="Z18" s="58">
        <v>7.005108024164608E-2</v>
      </c>
      <c r="AB18" s="110"/>
    </row>
    <row r="19" spans="1:28" x14ac:dyDescent="0.25">
      <c r="A19" s="40"/>
      <c r="B19" s="31" t="s">
        <v>6</v>
      </c>
      <c r="C19" s="8"/>
      <c r="D19" s="29">
        <v>0</v>
      </c>
      <c r="E19" s="8"/>
      <c r="F19" s="30"/>
      <c r="G19" s="8"/>
      <c r="H19" s="29">
        <v>0</v>
      </c>
      <c r="I19" s="6"/>
      <c r="J19" s="58">
        <v>0</v>
      </c>
      <c r="K19" s="6"/>
      <c r="L19" s="58"/>
      <c r="M19" s="6"/>
      <c r="N19" s="58">
        <v>0</v>
      </c>
      <c r="O19" s="8"/>
      <c r="P19" s="29">
        <v>0</v>
      </c>
      <c r="Q19" s="8"/>
      <c r="R19" s="30"/>
      <c r="S19" s="8"/>
      <c r="T19" s="29">
        <v>0</v>
      </c>
      <c r="U19" s="6"/>
      <c r="V19" s="58">
        <v>0</v>
      </c>
      <c r="W19" s="6"/>
      <c r="X19" s="58"/>
      <c r="Y19" s="6"/>
      <c r="Z19" s="58">
        <v>0</v>
      </c>
    </row>
    <row r="20" spans="1:28" x14ac:dyDescent="0.25">
      <c r="A20" s="40"/>
      <c r="B20" s="31" t="s">
        <v>5</v>
      </c>
      <c r="C20" s="52">
        <v>-32.849047279540116</v>
      </c>
      <c r="D20" s="29">
        <v>-6.0566702362288248E-3</v>
      </c>
      <c r="E20" s="68"/>
      <c r="F20" s="69"/>
      <c r="G20" s="52">
        <v>43.561579999999999</v>
      </c>
      <c r="H20" s="29">
        <v>6.7855469378890715E-5</v>
      </c>
      <c r="I20" s="45">
        <v>38.122829691233761</v>
      </c>
      <c r="J20" s="58">
        <v>3.63384138400868E-3</v>
      </c>
      <c r="K20" s="45"/>
      <c r="L20" s="58"/>
      <c r="M20" s="45">
        <v>79.613640000000004</v>
      </c>
      <c r="N20" s="58">
        <v>1.1639544513781888E-4</v>
      </c>
      <c r="O20" s="52">
        <v>37.790834414511792</v>
      </c>
      <c r="P20" s="29">
        <v>3.0865711613270461E-3</v>
      </c>
      <c r="Q20" s="68"/>
      <c r="R20" s="69"/>
      <c r="S20" s="52">
        <v>0</v>
      </c>
      <c r="T20" s="29">
        <v>0</v>
      </c>
      <c r="U20" s="45">
        <v>-14.5375318407997</v>
      </c>
      <c r="V20" s="58">
        <v>-3.4508595593920029E-3</v>
      </c>
      <c r="W20" s="45"/>
      <c r="X20" s="58"/>
      <c r="Y20" s="45">
        <v>0</v>
      </c>
      <c r="Z20" s="58">
        <v>0</v>
      </c>
    </row>
    <row r="21" spans="1:28" x14ac:dyDescent="0.25">
      <c r="A21" s="40"/>
      <c r="B21" s="27" t="s">
        <v>0</v>
      </c>
      <c r="C21" s="66">
        <v>5423.6149564572497</v>
      </c>
      <c r="D21" s="67">
        <v>1</v>
      </c>
      <c r="E21" s="72"/>
      <c r="F21" s="73"/>
      <c r="G21" s="66">
        <v>641975.95858870668</v>
      </c>
      <c r="H21" s="67">
        <v>0.99999999999999989</v>
      </c>
      <c r="I21" s="60">
        <v>10491.054964313957</v>
      </c>
      <c r="J21" s="62">
        <v>1</v>
      </c>
      <c r="K21" s="60"/>
      <c r="L21" s="62"/>
      <c r="M21" s="60">
        <v>683992.74478252034</v>
      </c>
      <c r="N21" s="62">
        <v>1.0000000000000002</v>
      </c>
      <c r="O21" s="66">
        <v>12243.629723496779</v>
      </c>
      <c r="P21" s="67">
        <v>1</v>
      </c>
      <c r="Q21" s="72"/>
      <c r="R21" s="73"/>
      <c r="S21" s="66">
        <v>740816.73247643327</v>
      </c>
      <c r="T21" s="67">
        <v>1</v>
      </c>
      <c r="U21" s="60">
        <v>4212.7277539399565</v>
      </c>
      <c r="V21" s="62">
        <v>0.99999999999999989</v>
      </c>
      <c r="W21" s="60"/>
      <c r="X21" s="62"/>
      <c r="Y21" s="60">
        <v>783907.04055629042</v>
      </c>
      <c r="Z21" s="62">
        <v>0.99999999999999978</v>
      </c>
    </row>
    <row r="22" spans="1:28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8" ht="15.6" x14ac:dyDescent="0.3">
      <c r="A23" s="24"/>
      <c r="B23" s="15" t="s">
        <v>4</v>
      </c>
      <c r="C23" s="74">
        <v>5423.6149564572497</v>
      </c>
      <c r="D23" s="13">
        <v>1</v>
      </c>
      <c r="E23" s="14"/>
      <c r="F23" s="13"/>
      <c r="G23" s="74">
        <v>641975.95858870668</v>
      </c>
      <c r="H23" s="13">
        <v>1</v>
      </c>
      <c r="I23" s="12">
        <v>10491.054964313957</v>
      </c>
      <c r="J23" s="10">
        <v>1</v>
      </c>
      <c r="K23" s="12"/>
      <c r="L23" s="10"/>
      <c r="M23" s="12">
        <v>683992.74478252034</v>
      </c>
      <c r="N23" s="10">
        <v>1</v>
      </c>
      <c r="O23" s="74">
        <v>12243.629723496779</v>
      </c>
      <c r="P23" s="13">
        <v>1</v>
      </c>
      <c r="Q23" s="14"/>
      <c r="R23" s="13"/>
      <c r="S23" s="74">
        <v>740816.73247643327</v>
      </c>
      <c r="T23" s="13">
        <v>1</v>
      </c>
      <c r="U23" s="12">
        <v>4212.7277539399565</v>
      </c>
      <c r="V23" s="10">
        <v>1</v>
      </c>
      <c r="W23" s="12"/>
      <c r="X23" s="10"/>
      <c r="Y23" s="12">
        <v>783907.04055629042</v>
      </c>
      <c r="Z23" s="10">
        <v>1</v>
      </c>
    </row>
    <row r="24" spans="1:28" ht="15.6" x14ac:dyDescent="0.3">
      <c r="A24" s="24"/>
      <c r="B24" s="9" t="s">
        <v>3</v>
      </c>
      <c r="C24" s="77"/>
      <c r="D24" s="59"/>
      <c r="E24" s="8"/>
      <c r="F24" s="7"/>
      <c r="G24" s="75"/>
      <c r="H24" s="59"/>
      <c r="I24" s="57"/>
      <c r="J24" s="10"/>
      <c r="K24" s="6"/>
      <c r="L24" s="5"/>
      <c r="M24" s="57"/>
      <c r="N24" s="10"/>
      <c r="O24" s="77"/>
      <c r="P24" s="59"/>
      <c r="Q24" s="8"/>
      <c r="R24" s="7"/>
      <c r="S24" s="75"/>
      <c r="T24" s="59"/>
      <c r="U24" s="57"/>
      <c r="V24" s="10"/>
      <c r="W24" s="6"/>
      <c r="X24" s="5"/>
      <c r="Y24" s="57"/>
      <c r="Z24" s="10"/>
    </row>
    <row r="25" spans="1:28" x14ac:dyDescent="0.25">
      <c r="A25" s="24"/>
      <c r="B25" s="4" t="s">
        <v>0</v>
      </c>
      <c r="C25" s="78">
        <v>5423.6149564572497</v>
      </c>
      <c r="D25" s="54">
        <v>1</v>
      </c>
      <c r="E25" s="76"/>
      <c r="F25" s="54"/>
      <c r="G25" s="53">
        <v>641975.95858870668</v>
      </c>
      <c r="H25" s="54">
        <v>1</v>
      </c>
      <c r="I25" s="55">
        <v>10491.054964313957</v>
      </c>
      <c r="J25" s="44">
        <v>1</v>
      </c>
      <c r="K25" s="3"/>
      <c r="L25" s="2"/>
      <c r="M25" s="55">
        <v>683992.74478252034</v>
      </c>
      <c r="N25" s="44">
        <v>1</v>
      </c>
      <c r="O25" s="78">
        <v>12243.629723496779</v>
      </c>
      <c r="P25" s="54">
        <v>1</v>
      </c>
      <c r="Q25" s="76"/>
      <c r="R25" s="54"/>
      <c r="S25" s="53">
        <v>740816.73247643327</v>
      </c>
      <c r="T25" s="54">
        <v>1</v>
      </c>
      <c r="U25" s="55">
        <v>4212.7277539399565</v>
      </c>
      <c r="V25" s="44">
        <v>1</v>
      </c>
      <c r="W25" s="3"/>
      <c r="X25" s="2"/>
      <c r="Y25" s="55">
        <v>783907.04055629042</v>
      </c>
      <c r="Z25" s="44">
        <v>1</v>
      </c>
    </row>
    <row r="26" spans="1:28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56"/>
      <c r="V26" s="16"/>
      <c r="W26" s="17"/>
      <c r="X26" s="16"/>
      <c r="Y26" s="17"/>
      <c r="Z26" s="16"/>
    </row>
    <row r="27" spans="1:28" ht="15.6" x14ac:dyDescent="0.3">
      <c r="A27" s="24"/>
      <c r="B27" s="15" t="s">
        <v>2</v>
      </c>
      <c r="C27" s="74">
        <v>5101.8656664512482</v>
      </c>
      <c r="D27" s="13">
        <v>0.94067622930663009</v>
      </c>
      <c r="E27" s="14"/>
      <c r="F27" s="13"/>
      <c r="G27" s="74">
        <v>586928.22400870663</v>
      </c>
      <c r="H27" s="13">
        <v>0.91425265410091883</v>
      </c>
      <c r="I27" s="12">
        <v>8891.5196223899566</v>
      </c>
      <c r="J27" s="10">
        <v>0.84753341323966658</v>
      </c>
      <c r="K27" s="12"/>
      <c r="L27" s="10"/>
      <c r="M27" s="12">
        <v>627486.35104252037</v>
      </c>
      <c r="N27" s="10">
        <v>0.91738743697059755</v>
      </c>
      <c r="O27" s="74">
        <v>10907.633414411475</v>
      </c>
      <c r="P27" s="13">
        <v>0.89088233315963572</v>
      </c>
      <c r="Q27" s="14"/>
      <c r="R27" s="13"/>
      <c r="S27" s="74">
        <v>681591.19732643326</v>
      </c>
      <c r="T27" s="13">
        <v>0.92005372914294414</v>
      </c>
      <c r="U27" s="12">
        <v>3636.1848894779569</v>
      </c>
      <c r="V27" s="10">
        <v>0.86314262441412515</v>
      </c>
      <c r="W27" s="12"/>
      <c r="X27" s="10"/>
      <c r="Y27" s="12">
        <v>724444.15365629038</v>
      </c>
      <c r="Z27" s="10">
        <v>0.9241454868707355</v>
      </c>
    </row>
    <row r="28" spans="1:28" ht="15.6" x14ac:dyDescent="0.3">
      <c r="A28" s="24"/>
      <c r="B28" s="9" t="s">
        <v>1</v>
      </c>
      <c r="C28" s="77">
        <v>321.74929000600184</v>
      </c>
      <c r="D28" s="59">
        <v>5.9323770693370005E-2</v>
      </c>
      <c r="E28" s="8"/>
      <c r="F28" s="7"/>
      <c r="G28" s="77">
        <v>55047.734580000004</v>
      </c>
      <c r="H28" s="59">
        <v>8.5747345899081118E-2</v>
      </c>
      <c r="I28" s="57">
        <v>1599.5353419239996</v>
      </c>
      <c r="J28" s="10">
        <v>0.15246658676033334</v>
      </c>
      <c r="K28" s="6"/>
      <c r="L28" s="5"/>
      <c r="M28" s="57">
        <v>56506.39374</v>
      </c>
      <c r="N28" s="10">
        <v>8.2612563029402522E-2</v>
      </c>
      <c r="O28" s="77">
        <v>1335.9963090853032</v>
      </c>
      <c r="P28" s="59">
        <v>0.10911766684036431</v>
      </c>
      <c r="Q28" s="8"/>
      <c r="R28" s="7"/>
      <c r="S28" s="77">
        <v>59225.535150000003</v>
      </c>
      <c r="T28" s="59">
        <v>7.9946270857055829E-2</v>
      </c>
      <c r="U28" s="57">
        <v>576.54286446199956</v>
      </c>
      <c r="V28" s="10">
        <v>0.13685737558587485</v>
      </c>
      <c r="W28" s="6"/>
      <c r="X28" s="5"/>
      <c r="Y28" s="57">
        <v>59462.886900000005</v>
      </c>
      <c r="Z28" s="10">
        <v>7.5854513129264486E-2</v>
      </c>
    </row>
    <row r="29" spans="1:28" x14ac:dyDescent="0.25">
      <c r="A29" s="24"/>
      <c r="B29" s="4" t="s">
        <v>0</v>
      </c>
      <c r="C29" s="78">
        <v>5423.6149564572497</v>
      </c>
      <c r="D29" s="54">
        <v>1</v>
      </c>
      <c r="E29" s="76"/>
      <c r="F29" s="54"/>
      <c r="G29" s="78">
        <v>641975.95858870668</v>
      </c>
      <c r="H29" s="54">
        <v>1</v>
      </c>
      <c r="I29" s="55">
        <v>10491.054964313957</v>
      </c>
      <c r="J29" s="44">
        <v>0.99999999999999989</v>
      </c>
      <c r="K29" s="3"/>
      <c r="L29" s="2"/>
      <c r="M29" s="55">
        <v>683992.74478252034</v>
      </c>
      <c r="N29" s="44">
        <v>1</v>
      </c>
      <c r="O29" s="78">
        <v>12243.629723496779</v>
      </c>
      <c r="P29" s="54">
        <v>1</v>
      </c>
      <c r="Q29" s="76"/>
      <c r="R29" s="54"/>
      <c r="S29" s="78">
        <v>740816.73247643327</v>
      </c>
      <c r="T29" s="54">
        <v>1</v>
      </c>
      <c r="U29" s="55">
        <v>4212.7277539399565</v>
      </c>
      <c r="V29" s="44">
        <v>1</v>
      </c>
      <c r="W29" s="3"/>
      <c r="X29" s="2"/>
      <c r="Y29" s="55">
        <v>783907.04055629042</v>
      </c>
      <c r="Z29" s="44">
        <v>1</v>
      </c>
    </row>
    <row r="31" spans="1:28" ht="18" x14ac:dyDescent="0.35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8" ht="24.75" customHeight="1" x14ac:dyDescent="0.35">
      <c r="B32" s="38"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113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1231.5219484700301</v>
      </c>
      <c r="D34" s="29">
        <f>D9</f>
        <v>0.22706662592332522</v>
      </c>
      <c r="E34" s="14"/>
      <c r="F34" s="33"/>
      <c r="G34" s="14">
        <f>G9</f>
        <v>233914.36727999998</v>
      </c>
      <c r="H34" s="112">
        <f>H9</f>
        <v>0.36436624168018322</v>
      </c>
      <c r="I34" s="12">
        <f>C34+I9</f>
        <v>2616.0858866480303</v>
      </c>
      <c r="J34" s="58">
        <f>I34/$I$46</f>
        <v>0.1643820386895751</v>
      </c>
      <c r="K34" s="12"/>
      <c r="L34" s="32"/>
      <c r="M34" s="12">
        <f>M9</f>
        <v>72692.06388999999</v>
      </c>
      <c r="N34" s="58">
        <f>N9</f>
        <v>0.10627607448250474</v>
      </c>
      <c r="O34" s="12">
        <f>I34+O9</f>
        <v>3372.2166045530298</v>
      </c>
      <c r="P34" s="58">
        <f>O34/$I$46</f>
        <v>0.21189359385655518</v>
      </c>
      <c r="Q34" s="12"/>
      <c r="R34" s="32"/>
      <c r="S34" s="12">
        <f>S9</f>
        <v>36588.129740000004</v>
      </c>
      <c r="T34" s="58">
        <f>T9</f>
        <v>4.9388908398021285E-2</v>
      </c>
      <c r="U34" s="12">
        <f>O34+U9</f>
        <v>3758.4129623380304</v>
      </c>
      <c r="V34" s="58">
        <f>U34/$I$46</f>
        <v>0.23616028362816974</v>
      </c>
      <c r="W34" s="12"/>
      <c r="X34" s="32"/>
      <c r="Y34" s="12">
        <f>Y9</f>
        <v>8930.9418499300009</v>
      </c>
      <c r="Z34" s="58">
        <f>Z9</f>
        <v>1.1392858321048199E-2</v>
      </c>
    </row>
    <row r="35" spans="2:26" x14ac:dyDescent="0.25">
      <c r="B35" s="31" t="s">
        <v>35</v>
      </c>
      <c r="C35" s="8">
        <f t="shared" ref="C35:D45" si="0">C10</f>
        <v>-92.994739699998931</v>
      </c>
      <c r="D35" s="29">
        <f t="shared" si="0"/>
        <v>-1.7146265073497008E-2</v>
      </c>
      <c r="E35" s="8"/>
      <c r="F35" s="30"/>
      <c r="G35" s="8">
        <f t="shared" ref="G35:H35" si="1">G10</f>
        <v>4731.3167999999996</v>
      </c>
      <c r="H35" s="112">
        <f t="shared" si="1"/>
        <v>7.369928323174485E-3</v>
      </c>
      <c r="I35" s="6">
        <f t="shared" ref="I35:I45" si="2">C35+I10</f>
        <v>-25.64945969999863</v>
      </c>
      <c r="J35" s="58">
        <f t="shared" ref="J35:J45" si="3">I35/$I$46</f>
        <v>-1.6116865651433932E-3</v>
      </c>
      <c r="K35" s="6"/>
      <c r="L35" s="28"/>
      <c r="M35" s="6">
        <f t="shared" ref="M35:N35" si="4">M10</f>
        <v>4249.5167999999994</v>
      </c>
      <c r="N35" s="58">
        <f t="shared" si="4"/>
        <v>6.2128097591900031E-3</v>
      </c>
      <c r="O35" s="6">
        <f t="shared" ref="O35:O45" si="5">I35+O10</f>
        <v>26.071750300001121</v>
      </c>
      <c r="P35" s="58">
        <f t="shared" ref="P35:P45" si="6">O35/$I$46</f>
        <v>1.6382212405155374E-3</v>
      </c>
      <c r="Q35" s="6"/>
      <c r="R35" s="28"/>
      <c r="S35" s="6">
        <f t="shared" ref="S35:T35" si="7">S10</f>
        <v>4277.6417999999994</v>
      </c>
      <c r="T35" s="58">
        <f t="shared" si="7"/>
        <v>5.7742240590334922E-3</v>
      </c>
      <c r="U35" s="6">
        <f t="shared" ref="U35:U45" si="8">O35+U10</f>
        <v>75.712570300001062</v>
      </c>
      <c r="V35" s="58">
        <f t="shared" ref="V35:V45" si="9">U35/$I$46</f>
        <v>4.757407516267991E-3</v>
      </c>
      <c r="W35" s="6"/>
      <c r="X35" s="28"/>
      <c r="Y35" s="6">
        <f t="shared" ref="Y35:Z35" si="10">Y10</f>
        <v>4241.9867999999997</v>
      </c>
      <c r="Z35" s="58">
        <f t="shared" si="10"/>
        <v>5.4113390753446015E-3</v>
      </c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ref="G36:H36" si="11">G11</f>
        <v>0</v>
      </c>
      <c r="H36" s="112">
        <f t="shared" si="11"/>
        <v>0</v>
      </c>
      <c r="I36" s="6">
        <f t="shared" si="2"/>
        <v>0</v>
      </c>
      <c r="J36" s="58">
        <f t="shared" si="3"/>
        <v>0</v>
      </c>
      <c r="K36" s="6"/>
      <c r="L36" s="28"/>
      <c r="M36" s="6">
        <f t="shared" ref="M36:N36" si="12">M11</f>
        <v>0</v>
      </c>
      <c r="N36" s="58">
        <f t="shared" si="12"/>
        <v>0</v>
      </c>
      <c r="O36" s="6">
        <f t="shared" si="5"/>
        <v>0</v>
      </c>
      <c r="P36" s="58">
        <f t="shared" si="6"/>
        <v>0</v>
      </c>
      <c r="Q36" s="6"/>
      <c r="R36" s="28"/>
      <c r="S36" s="6">
        <f t="shared" ref="S36:T36" si="13">S11</f>
        <v>0</v>
      </c>
      <c r="T36" s="58">
        <f t="shared" si="13"/>
        <v>0</v>
      </c>
      <c r="U36" s="6">
        <f t="shared" si="8"/>
        <v>0</v>
      </c>
      <c r="V36" s="58">
        <f t="shared" si="9"/>
        <v>0</v>
      </c>
      <c r="W36" s="6"/>
      <c r="X36" s="28"/>
      <c r="Y36" s="6">
        <f t="shared" ref="Y36:Z36" si="14">Y11</f>
        <v>0</v>
      </c>
      <c r="Z36" s="58">
        <f t="shared" si="14"/>
        <v>0</v>
      </c>
    </row>
    <row r="37" spans="2:26" x14ac:dyDescent="0.25">
      <c r="B37" s="31" t="s">
        <v>13</v>
      </c>
      <c r="C37" s="8">
        <f t="shared" si="0"/>
        <v>4019.1267455781876</v>
      </c>
      <c r="D37" s="29">
        <f t="shared" si="0"/>
        <v>0.74104204996947542</v>
      </c>
      <c r="E37" s="8"/>
      <c r="F37" s="30"/>
      <c r="G37" s="8">
        <f t="shared" ref="G37:H37" si="15">G12</f>
        <v>342473.54523870657</v>
      </c>
      <c r="H37" s="112">
        <f t="shared" si="15"/>
        <v>0.53346786691449666</v>
      </c>
      <c r="I37" s="6">
        <f t="shared" si="2"/>
        <v>11379.689194052968</v>
      </c>
      <c r="J37" s="58">
        <f t="shared" si="3"/>
        <v>0.71504399718656042</v>
      </c>
      <c r="K37" s="6"/>
      <c r="L37" s="28"/>
      <c r="M37" s="6">
        <f t="shared" ref="M37:N37" si="16">M12</f>
        <v>434156.15946252045</v>
      </c>
      <c r="N37" s="58">
        <f t="shared" si="16"/>
        <v>0.63473795997728466</v>
      </c>
      <c r="O37" s="6">
        <f t="shared" si="5"/>
        <v>21476.666088462702</v>
      </c>
      <c r="P37" s="58">
        <f t="shared" si="6"/>
        <v>1.3494886287545425</v>
      </c>
      <c r="Q37" s="6"/>
      <c r="R37" s="28"/>
      <c r="S37" s="6">
        <f t="shared" ref="S37:T37" si="17">S12</f>
        <v>516462.67499408318</v>
      </c>
      <c r="T37" s="58">
        <f t="shared" si="17"/>
        <v>0.69715309111287227</v>
      </c>
      <c r="U37" s="6">
        <f t="shared" si="8"/>
        <v>24656.263084726612</v>
      </c>
      <c r="V37" s="58">
        <f t="shared" si="9"/>
        <v>1.5492789487607415</v>
      </c>
      <c r="W37" s="6"/>
      <c r="X37" s="28"/>
      <c r="Y37" s="6">
        <f t="shared" ref="Y37:Z37" si="18">Y12</f>
        <v>565906.26036401023</v>
      </c>
      <c r="Z37" s="58">
        <f t="shared" si="18"/>
        <v>0.72190480641993149</v>
      </c>
    </row>
    <row r="38" spans="2:26" x14ac:dyDescent="0.25">
      <c r="B38" s="31" t="s">
        <v>12</v>
      </c>
      <c r="C38" s="8">
        <f t="shared" si="0"/>
        <v>-164.975879994</v>
      </c>
      <c r="D38" s="29">
        <f t="shared" si="0"/>
        <v>-3.0418066422208484E-2</v>
      </c>
      <c r="E38" s="8"/>
      <c r="F38" s="30"/>
      <c r="G38" s="8">
        <f t="shared" ref="G38:H38" si="19">G13</f>
        <v>2337.13283</v>
      </c>
      <c r="H38" s="112">
        <f t="shared" si="19"/>
        <v>3.6405301456114585E-3</v>
      </c>
      <c r="I38" s="6">
        <f t="shared" si="2"/>
        <v>515.4114619299994</v>
      </c>
      <c r="J38" s="58">
        <f t="shared" si="3"/>
        <v>3.2385934769360462E-2</v>
      </c>
      <c r="K38" s="6"/>
      <c r="L38" s="28"/>
      <c r="M38" s="6">
        <f t="shared" ref="M38:N38" si="20">M13</f>
        <v>2696.17652</v>
      </c>
      <c r="N38" s="58">
        <f t="shared" si="20"/>
        <v>3.9418203490700267E-3</v>
      </c>
      <c r="O38" s="6">
        <f t="shared" si="5"/>
        <v>932.2597710153027</v>
      </c>
      <c r="P38" s="58">
        <f t="shared" si="6"/>
        <v>5.8578643205069142E-2</v>
      </c>
      <c r="Q38" s="6"/>
      <c r="R38" s="28"/>
      <c r="S38" s="6">
        <f t="shared" ref="S38:T38" si="21">S13</f>
        <v>4453.2621500000005</v>
      </c>
      <c r="T38" s="58">
        <f t="shared" si="21"/>
        <v>6.0112872114989205E-3</v>
      </c>
      <c r="U38" s="6">
        <f t="shared" si="8"/>
        <v>1367.5406354773022</v>
      </c>
      <c r="V38" s="58">
        <f t="shared" si="9"/>
        <v>8.5929563244817361E-2</v>
      </c>
      <c r="W38" s="6"/>
      <c r="X38" s="28"/>
      <c r="Y38" s="6">
        <f t="shared" ref="Y38:Z38" si="22">Y13</f>
        <v>4549.3519000000006</v>
      </c>
      <c r="Z38" s="58">
        <f t="shared" si="22"/>
        <v>5.8034328876184179E-3</v>
      </c>
    </row>
    <row r="39" spans="2:26" x14ac:dyDescent="0.25">
      <c r="B39" s="31" t="s">
        <v>11</v>
      </c>
      <c r="C39" s="8">
        <f t="shared" si="0"/>
        <v>-77.00596610743051</v>
      </c>
      <c r="D39" s="29">
        <f t="shared" si="0"/>
        <v>-1.4198273056930178E-2</v>
      </c>
      <c r="E39" s="8"/>
      <c r="F39" s="30"/>
      <c r="G39" s="8">
        <f t="shared" ref="G39:H39" si="23">G14</f>
        <v>1213.46333</v>
      </c>
      <c r="H39" s="112">
        <f t="shared" si="23"/>
        <v>1.8902005811364455E-3</v>
      </c>
      <c r="I39" s="6">
        <f t="shared" si="2"/>
        <v>-99.660840061486155</v>
      </c>
      <c r="J39" s="58">
        <f t="shared" si="3"/>
        <v>-6.2621996282444222E-3</v>
      </c>
      <c r="K39" s="6"/>
      <c r="L39" s="28"/>
      <c r="M39" s="6">
        <f t="shared" ref="M39:N39" si="24">M14</f>
        <v>1722.40941</v>
      </c>
      <c r="N39" s="58">
        <f t="shared" si="24"/>
        <v>2.5181691226091158E-3</v>
      </c>
      <c r="O39" s="6">
        <f t="shared" si="5"/>
        <v>-208.67903563525653</v>
      </c>
      <c r="P39" s="58">
        <f t="shared" si="6"/>
        <v>-1.3112369698783179E-2</v>
      </c>
      <c r="Q39" s="6"/>
      <c r="R39" s="28"/>
      <c r="S39" s="6">
        <f t="shared" ref="S39:T39" si="25">S14</f>
        <v>342.17058000000003</v>
      </c>
      <c r="T39" s="58">
        <f t="shared" si="25"/>
        <v>4.6188289896770805E-4</v>
      </c>
      <c r="U39" s="6">
        <f t="shared" si="8"/>
        <v>-213.60589948141035</v>
      </c>
      <c r="V39" s="58">
        <f t="shared" si="9"/>
        <v>-1.3421949719649554E-2</v>
      </c>
      <c r="W39" s="6"/>
      <c r="X39" s="28"/>
      <c r="Y39" s="6">
        <f t="shared" ref="Y39:Z39" si="26">Y14</f>
        <v>498.46942999999999</v>
      </c>
      <c r="Z39" s="58">
        <f t="shared" si="26"/>
        <v>6.3587824092798935E-4</v>
      </c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ref="G40:H40" si="27">G15</f>
        <v>0</v>
      </c>
      <c r="H40" s="112">
        <f t="shared" si="27"/>
        <v>0</v>
      </c>
      <c r="I40" s="6">
        <f t="shared" si="2"/>
        <v>0</v>
      </c>
      <c r="J40" s="58">
        <f t="shared" si="3"/>
        <v>0</v>
      </c>
      <c r="K40" s="6"/>
      <c r="L40" s="28"/>
      <c r="M40" s="6">
        <f t="shared" ref="M40:N40" si="28">M15</f>
        <v>0</v>
      </c>
      <c r="N40" s="58">
        <f t="shared" si="28"/>
        <v>0</v>
      </c>
      <c r="O40" s="6">
        <f t="shared" si="5"/>
        <v>0</v>
      </c>
      <c r="P40" s="58">
        <f t="shared" si="6"/>
        <v>0</v>
      </c>
      <c r="Q40" s="6"/>
      <c r="R40" s="28"/>
      <c r="S40" s="6">
        <f t="shared" ref="S40:T40" si="29">S15</f>
        <v>0</v>
      </c>
      <c r="T40" s="58">
        <f t="shared" si="29"/>
        <v>0</v>
      </c>
      <c r="U40" s="6">
        <f t="shared" si="8"/>
        <v>0</v>
      </c>
      <c r="V40" s="58">
        <f t="shared" si="9"/>
        <v>0</v>
      </c>
      <c r="W40" s="6"/>
      <c r="X40" s="28"/>
      <c r="Y40" s="6">
        <f t="shared" ref="Y40:Z40" si="30">Y15</f>
        <v>0</v>
      </c>
      <c r="Z40" s="58">
        <f t="shared" si="30"/>
        <v>0</v>
      </c>
    </row>
    <row r="41" spans="2:26" x14ac:dyDescent="0.25">
      <c r="B41" s="31" t="s">
        <v>9</v>
      </c>
      <c r="C41" s="8">
        <f t="shared" si="0"/>
        <v>54.066725490000358</v>
      </c>
      <c r="D41" s="29">
        <f t="shared" si="0"/>
        <v>9.9687617804854623E-3</v>
      </c>
      <c r="E41" s="8"/>
      <c r="F41" s="30"/>
      <c r="G41" s="8">
        <f t="shared" ref="G41:H41" si="31">G16</f>
        <v>4551.9697800000004</v>
      </c>
      <c r="H41" s="112">
        <f t="shared" si="31"/>
        <v>7.0905611325490477E-3</v>
      </c>
      <c r="I41" s="6">
        <f t="shared" si="2"/>
        <v>117.64672549000036</v>
      </c>
      <c r="J41" s="58">
        <f t="shared" si="3"/>
        <v>7.3923446779409745E-3</v>
      </c>
      <c r="K41" s="6"/>
      <c r="L41" s="28"/>
      <c r="M41" s="6">
        <f t="shared" ref="M41:N41" si="32">M16</f>
        <v>4631.9038399999999</v>
      </c>
      <c r="N41" s="58">
        <f t="shared" si="32"/>
        <v>6.7718610691883023E-3</v>
      </c>
      <c r="O41" s="6">
        <f t="shared" si="5"/>
        <v>191.67867874600091</v>
      </c>
      <c r="P41" s="58">
        <f t="shared" si="6"/>
        <v>1.2044150441086393E-2</v>
      </c>
      <c r="Q41" s="6"/>
      <c r="R41" s="28"/>
      <c r="S41" s="6">
        <f t="shared" ref="S41:T41" si="33">S16</f>
        <v>4723.1842123500001</v>
      </c>
      <c r="T41" s="58">
        <f t="shared" si="33"/>
        <v>6.3756446166667183E-3</v>
      </c>
      <c r="U41" s="6">
        <f t="shared" si="8"/>
        <v>231.89378986200092</v>
      </c>
      <c r="V41" s="58">
        <f t="shared" si="9"/>
        <v>1.4571071283064573E-2</v>
      </c>
      <c r="W41" s="6"/>
      <c r="X41" s="28"/>
      <c r="Y41" s="6">
        <f t="shared" ref="Y41:Z41" si="34">Y16</f>
        <v>4723.1842123500001</v>
      </c>
      <c r="Z41" s="58">
        <f t="shared" si="34"/>
        <v>6.0251840690169686E-3</v>
      </c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ref="G42:H42" si="35">G17</f>
        <v>0</v>
      </c>
      <c r="H42" s="112">
        <f t="shared" si="35"/>
        <v>0</v>
      </c>
      <c r="I42" s="6">
        <f t="shared" si="2"/>
        <v>0</v>
      </c>
      <c r="J42" s="58">
        <f t="shared" si="3"/>
        <v>0</v>
      </c>
      <c r="K42" s="6"/>
      <c r="L42" s="28"/>
      <c r="M42" s="6">
        <f t="shared" ref="M42:N42" si="36">M17</f>
        <v>109954.68399999999</v>
      </c>
      <c r="N42" s="58">
        <f t="shared" si="36"/>
        <v>0.16075416711468299</v>
      </c>
      <c r="O42" s="6">
        <f t="shared" si="5"/>
        <v>0</v>
      </c>
      <c r="P42" s="58">
        <f t="shared" si="6"/>
        <v>0</v>
      </c>
      <c r="Q42" s="6"/>
      <c r="R42" s="28"/>
      <c r="S42" s="6">
        <f t="shared" ref="S42:T42" si="37">S17</f>
        <v>119197.39599999999</v>
      </c>
      <c r="T42" s="58">
        <f t="shared" si="37"/>
        <v>0.1608999780573826</v>
      </c>
      <c r="U42" s="6">
        <f t="shared" si="8"/>
        <v>0</v>
      </c>
      <c r="V42" s="58">
        <f t="shared" si="9"/>
        <v>0</v>
      </c>
      <c r="W42" s="6"/>
      <c r="X42" s="28"/>
      <c r="Y42" s="6">
        <f t="shared" ref="Y42:Z42" si="38">Y17</f>
        <v>140143.31099999999</v>
      </c>
      <c r="Z42" s="58">
        <f t="shared" si="38"/>
        <v>0.17877542074446601</v>
      </c>
    </row>
    <row r="43" spans="2:26" x14ac:dyDescent="0.25">
      <c r="B43" s="31" t="s">
        <v>7</v>
      </c>
      <c r="C43" s="8">
        <f t="shared" si="0"/>
        <v>486.72517000000181</v>
      </c>
      <c r="D43" s="29">
        <f t="shared" si="0"/>
        <v>8.9741837115578482E-2</v>
      </c>
      <c r="E43" s="8"/>
      <c r="F43" s="30"/>
      <c r="G43" s="8">
        <f t="shared" ref="G43:H43" si="39">G18</f>
        <v>52710.601750000002</v>
      </c>
      <c r="H43" s="112">
        <f t="shared" si="39"/>
        <v>8.2106815753469647E-2</v>
      </c>
      <c r="I43" s="6">
        <f t="shared" si="2"/>
        <v>1405.8731700000019</v>
      </c>
      <c r="J43" s="58">
        <f t="shared" si="3"/>
        <v>8.8338192183622405E-2</v>
      </c>
      <c r="K43" s="6"/>
      <c r="L43" s="28"/>
      <c r="M43" s="6">
        <f t="shared" ref="M43:N43" si="40">M18</f>
        <v>53810.217219999999</v>
      </c>
      <c r="N43" s="58">
        <f t="shared" si="40"/>
        <v>7.8670742680332501E-2</v>
      </c>
      <c r="O43" s="6">
        <f t="shared" si="5"/>
        <v>2325.0211700000018</v>
      </c>
      <c r="P43" s="58">
        <f t="shared" si="6"/>
        <v>0.14609295584355628</v>
      </c>
      <c r="Q43" s="6"/>
      <c r="R43" s="28"/>
      <c r="S43" s="6">
        <f t="shared" ref="S43:T43" si="41">S18</f>
        <v>54772.273000000001</v>
      </c>
      <c r="T43" s="58">
        <f t="shared" si="41"/>
        <v>7.3934983645556909E-2</v>
      </c>
      <c r="U43" s="6">
        <f t="shared" si="8"/>
        <v>2466.283170000002</v>
      </c>
      <c r="V43" s="58">
        <f t="shared" si="9"/>
        <v>0.15496916884095124</v>
      </c>
      <c r="W43" s="6"/>
      <c r="X43" s="28"/>
      <c r="Y43" s="6">
        <f t="shared" ref="Y43:Z43" si="42">Y18</f>
        <v>54913.535000000003</v>
      </c>
      <c r="Z43" s="58">
        <f t="shared" si="42"/>
        <v>7.005108024164608E-2</v>
      </c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ref="G44:H44" si="43">G19</f>
        <v>0</v>
      </c>
      <c r="H44" s="112">
        <f t="shared" si="43"/>
        <v>0</v>
      </c>
      <c r="I44" s="6">
        <f t="shared" si="2"/>
        <v>0</v>
      </c>
      <c r="J44" s="58">
        <f t="shared" si="3"/>
        <v>0</v>
      </c>
      <c r="K44" s="6"/>
      <c r="L44" s="28"/>
      <c r="M44" s="6">
        <f t="shared" ref="M44:N44" si="44">M19</f>
        <v>0</v>
      </c>
      <c r="N44" s="58">
        <f t="shared" si="44"/>
        <v>0</v>
      </c>
      <c r="O44" s="6">
        <f t="shared" si="5"/>
        <v>0</v>
      </c>
      <c r="P44" s="58">
        <f t="shared" si="6"/>
        <v>0</v>
      </c>
      <c r="Q44" s="6"/>
      <c r="R44" s="28"/>
      <c r="S44" s="6">
        <f t="shared" ref="S44:T44" si="45">S19</f>
        <v>0</v>
      </c>
      <c r="T44" s="58">
        <f t="shared" si="45"/>
        <v>0</v>
      </c>
      <c r="U44" s="6">
        <f t="shared" si="8"/>
        <v>0</v>
      </c>
      <c r="V44" s="58">
        <f t="shared" si="9"/>
        <v>0</v>
      </c>
      <c r="W44" s="6"/>
      <c r="X44" s="28"/>
      <c r="Y44" s="6">
        <f t="shared" ref="Y44:Z44" si="46">Y19</f>
        <v>0</v>
      </c>
      <c r="Z44" s="58">
        <f t="shared" si="46"/>
        <v>0</v>
      </c>
    </row>
    <row r="45" spans="2:26" x14ac:dyDescent="0.25">
      <c r="B45" s="31" t="s">
        <v>5</v>
      </c>
      <c r="C45" s="52">
        <f t="shared" si="0"/>
        <v>-32.849047279540116</v>
      </c>
      <c r="D45" s="29">
        <f t="shared" si="0"/>
        <v>-6.0566702362288248E-3</v>
      </c>
      <c r="E45" s="68"/>
      <c r="F45" s="69"/>
      <c r="G45" s="52">
        <f t="shared" ref="G45:H45" si="47">G20</f>
        <v>43.561579999999999</v>
      </c>
      <c r="H45" s="112">
        <f t="shared" si="47"/>
        <v>6.7855469378890715E-5</v>
      </c>
      <c r="I45" s="45">
        <f t="shared" si="2"/>
        <v>5.2737824116936451</v>
      </c>
      <c r="J45" s="58">
        <f t="shared" si="3"/>
        <v>3.3137868632829819E-4</v>
      </c>
      <c r="K45" s="6"/>
      <c r="L45" s="28"/>
      <c r="M45" s="45">
        <f t="shared" ref="M45:N45" si="48">M20</f>
        <v>79.613640000000004</v>
      </c>
      <c r="N45" s="58">
        <f t="shared" si="48"/>
        <v>1.1639544513781888E-4</v>
      </c>
      <c r="O45" s="45">
        <f t="shared" si="5"/>
        <v>43.064616826205437</v>
      </c>
      <c r="P45" s="58">
        <f t="shared" si="6"/>
        <v>2.70596984044257E-3</v>
      </c>
      <c r="Q45" s="6"/>
      <c r="R45" s="28"/>
      <c r="S45" s="45">
        <f t="shared" ref="S45:T45" si="49">S20</f>
        <v>0</v>
      </c>
      <c r="T45" s="58">
        <f t="shared" si="49"/>
        <v>0</v>
      </c>
      <c r="U45" s="45">
        <f t="shared" si="8"/>
        <v>28.527084985405736</v>
      </c>
      <c r="V45" s="58">
        <f t="shared" si="9"/>
        <v>1.7925024601467411E-3</v>
      </c>
      <c r="W45" s="6"/>
      <c r="X45" s="28"/>
      <c r="Y45" s="45">
        <f t="shared" ref="Y45:Z45" si="50">Y20</f>
        <v>0</v>
      </c>
      <c r="Z45" s="58">
        <f t="shared" si="50"/>
        <v>0</v>
      </c>
    </row>
    <row r="46" spans="2:26" x14ac:dyDescent="0.25">
      <c r="B46" s="27" t="s">
        <v>0</v>
      </c>
      <c r="C46" s="65">
        <f>SUM(C34:C45)</f>
        <v>5423.6149564572497</v>
      </c>
      <c r="D46" s="67">
        <v>1</v>
      </c>
      <c r="E46" s="72"/>
      <c r="F46" s="73"/>
      <c r="G46" s="65">
        <f>SUM(G34:G45)</f>
        <v>641975.95858870668</v>
      </c>
      <c r="H46" s="67">
        <v>1</v>
      </c>
      <c r="I46" s="60">
        <f>SUM(I34:I45)</f>
        <v>15914.66992077121</v>
      </c>
      <c r="J46" s="62">
        <f>SUM(J34:J45)</f>
        <v>0.99999999999999978</v>
      </c>
      <c r="K46" s="25"/>
      <c r="L46" s="26"/>
      <c r="M46" s="60">
        <f t="shared" ref="M46:N46" si="51">M21</f>
        <v>683992.74478252034</v>
      </c>
      <c r="N46" s="62">
        <f t="shared" si="51"/>
        <v>1.0000000000000002</v>
      </c>
      <c r="O46" s="60">
        <f>SUM(O34:O45)</f>
        <v>28158.299644267983</v>
      </c>
      <c r="P46" s="62">
        <f>SUM(P34:P45)</f>
        <v>1.7693297934829844</v>
      </c>
      <c r="Q46" s="25"/>
      <c r="R46" s="26"/>
      <c r="S46" s="60">
        <f t="shared" ref="S46:T46" si="52">S21</f>
        <v>740816.73247643327</v>
      </c>
      <c r="T46" s="62">
        <f t="shared" si="52"/>
        <v>1</v>
      </c>
      <c r="U46" s="60">
        <f>SUM(U34:U45)</f>
        <v>32371.027398207945</v>
      </c>
      <c r="V46" s="62">
        <f>SUM(V34:V45)</f>
        <v>2.0340369960145099</v>
      </c>
      <c r="W46" s="25"/>
      <c r="X46" s="26"/>
      <c r="Y46" s="60">
        <f t="shared" ref="Y46:Z46" si="53">Y21</f>
        <v>783907.04055629042</v>
      </c>
      <c r="Z46" s="62">
        <f t="shared" si="53"/>
        <v>0.99999999999999978</v>
      </c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6" x14ac:dyDescent="0.3">
      <c r="B48" s="21" t="s">
        <v>4</v>
      </c>
      <c r="C48" s="74">
        <f>C23</f>
        <v>5423.6149564572497</v>
      </c>
      <c r="D48" s="13">
        <f>D23</f>
        <v>1</v>
      </c>
      <c r="E48" s="14"/>
      <c r="F48" s="13"/>
      <c r="G48" s="74">
        <f>G23</f>
        <v>641975.95858870668</v>
      </c>
      <c r="H48" s="13">
        <f>H23</f>
        <v>1</v>
      </c>
      <c r="I48" s="12">
        <f>I46</f>
        <v>15914.66992077121</v>
      </c>
      <c r="J48" s="116">
        <f>J23</f>
        <v>1</v>
      </c>
      <c r="K48" s="11"/>
      <c r="L48" s="10"/>
      <c r="M48" s="12">
        <f t="shared" ref="M48:N48" si="54">M23</f>
        <v>683992.74478252034</v>
      </c>
      <c r="N48" s="10">
        <f t="shared" si="54"/>
        <v>1</v>
      </c>
      <c r="O48" s="12">
        <f>O46</f>
        <v>28158.299644267983</v>
      </c>
      <c r="P48" s="116">
        <f>P23</f>
        <v>1</v>
      </c>
      <c r="Q48" s="11"/>
      <c r="R48" s="10"/>
      <c r="S48" s="12">
        <f t="shared" ref="S48:T48" si="55">S23</f>
        <v>740816.73247643327</v>
      </c>
      <c r="T48" s="10">
        <f t="shared" si="55"/>
        <v>1</v>
      </c>
      <c r="U48" s="12">
        <f>U46</f>
        <v>32371.027398207945</v>
      </c>
      <c r="V48" s="116">
        <f>V23</f>
        <v>1</v>
      </c>
      <c r="W48" s="11"/>
      <c r="X48" s="10"/>
      <c r="Y48" s="12">
        <f t="shared" ref="Y48:Z48" si="56">Y23</f>
        <v>783907.04055629042</v>
      </c>
      <c r="Z48" s="10">
        <f t="shared" si="56"/>
        <v>1</v>
      </c>
    </row>
    <row r="49" spans="2:26" ht="15.6" x14ac:dyDescent="0.3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6">
        <v>0</v>
      </c>
      <c r="J49" s="117">
        <f>J24</f>
        <v>0</v>
      </c>
      <c r="K49" s="114"/>
      <c r="L49" s="5"/>
      <c r="M49" s="6">
        <f t="shared" ref="M49:N49" si="57">M24</f>
        <v>0</v>
      </c>
      <c r="N49" s="5">
        <f t="shared" si="57"/>
        <v>0</v>
      </c>
      <c r="O49" s="6">
        <v>0</v>
      </c>
      <c r="P49" s="117">
        <f>P24</f>
        <v>0</v>
      </c>
      <c r="Q49" s="114"/>
      <c r="R49" s="5"/>
      <c r="S49" s="6">
        <f t="shared" ref="S49:T49" si="58">S24</f>
        <v>0</v>
      </c>
      <c r="T49" s="5">
        <f t="shared" si="58"/>
        <v>0</v>
      </c>
      <c r="U49" s="6">
        <v>0</v>
      </c>
      <c r="V49" s="117">
        <f>V24</f>
        <v>0</v>
      </c>
      <c r="W49" s="114"/>
      <c r="X49" s="5"/>
      <c r="Y49" s="6">
        <f t="shared" ref="Y49:Z49" si="59">Y24</f>
        <v>0</v>
      </c>
      <c r="Z49" s="5">
        <f t="shared" si="59"/>
        <v>0</v>
      </c>
    </row>
    <row r="50" spans="2:26" x14ac:dyDescent="0.25">
      <c r="B50" s="19" t="s">
        <v>0</v>
      </c>
      <c r="C50" s="78">
        <f>C46</f>
        <v>5423.6149564572497</v>
      </c>
      <c r="D50" s="54">
        <v>1</v>
      </c>
      <c r="E50" s="76"/>
      <c r="F50" s="54"/>
      <c r="G50" s="78">
        <f>G46</f>
        <v>641975.95858870668</v>
      </c>
      <c r="H50" s="54">
        <v>1</v>
      </c>
      <c r="I50" s="3">
        <f>SUM(I48:I49)</f>
        <v>15914.66992077121</v>
      </c>
      <c r="J50" s="118">
        <v>1</v>
      </c>
      <c r="K50" s="115"/>
      <c r="L50" s="2"/>
      <c r="M50" s="3">
        <f t="shared" ref="M50:N50" si="60">M25</f>
        <v>683992.74478252034</v>
      </c>
      <c r="N50" s="2">
        <f t="shared" si="60"/>
        <v>1</v>
      </c>
      <c r="O50" s="3">
        <f>SUM(O48:O49)</f>
        <v>28158.299644267983</v>
      </c>
      <c r="P50" s="118">
        <v>1</v>
      </c>
      <c r="Q50" s="115"/>
      <c r="R50" s="2"/>
      <c r="S50" s="3">
        <f t="shared" ref="S50:T50" si="61">S25</f>
        <v>740816.73247643327</v>
      </c>
      <c r="T50" s="2">
        <f t="shared" si="61"/>
        <v>1</v>
      </c>
      <c r="U50" s="3">
        <f>SUM(U48:U49)</f>
        <v>32371.027398207945</v>
      </c>
      <c r="V50" s="118">
        <v>1</v>
      </c>
      <c r="W50" s="115"/>
      <c r="X50" s="2"/>
      <c r="Y50" s="3">
        <f t="shared" ref="Y50:Z50" si="62">Y25</f>
        <v>783907.04055629042</v>
      </c>
      <c r="Z50" s="2">
        <f t="shared" si="62"/>
        <v>1</v>
      </c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6" x14ac:dyDescent="0.3">
      <c r="B52" s="15" t="s">
        <v>2</v>
      </c>
      <c r="C52" s="74">
        <f>C27</f>
        <v>5101.8656664512482</v>
      </c>
      <c r="D52" s="13">
        <f>D27</f>
        <v>0.94067622930663009</v>
      </c>
      <c r="E52" s="14"/>
      <c r="F52" s="13"/>
      <c r="G52" s="74">
        <f>G27</f>
        <v>586928.22400870663</v>
      </c>
      <c r="H52" s="13">
        <f>H27</f>
        <v>0.91425265410091883</v>
      </c>
      <c r="I52" s="12">
        <f>C27+I27</f>
        <v>13993.385288841204</v>
      </c>
      <c r="J52" s="116">
        <f>I52/I54</f>
        <v>0.87927587304701715</v>
      </c>
      <c r="K52" s="11"/>
      <c r="L52" s="10"/>
      <c r="M52" s="12">
        <f t="shared" ref="M52:N52" si="63">M27</f>
        <v>627486.35104252037</v>
      </c>
      <c r="N52" s="10">
        <f t="shared" si="63"/>
        <v>0.91738743697059755</v>
      </c>
      <c r="O52" s="12">
        <f>O54-O53</f>
        <v>25222.76799325868</v>
      </c>
      <c r="P52" s="116">
        <f>O52/O54</f>
        <v>0.89574897319459157</v>
      </c>
      <c r="Q52" s="11"/>
      <c r="R52" s="10"/>
      <c r="S52" s="12">
        <f t="shared" ref="S52:T52" si="64">S27</f>
        <v>681591.19732643326</v>
      </c>
      <c r="T52" s="10">
        <f t="shared" si="64"/>
        <v>0.92005372914294414</v>
      </c>
      <c r="U52" s="12">
        <f>U54-U53</f>
        <v>30458.488224660643</v>
      </c>
      <c r="V52" s="116">
        <f>U52/U54</f>
        <v>0.94091818124829796</v>
      </c>
      <c r="W52" s="11"/>
      <c r="X52" s="10"/>
      <c r="Y52" s="12">
        <f t="shared" ref="Y52:Z52" si="65">Y27</f>
        <v>724444.15365629038</v>
      </c>
      <c r="Z52" s="10">
        <f t="shared" si="65"/>
        <v>0.9241454868707355</v>
      </c>
    </row>
    <row r="53" spans="2:26" ht="15.6" x14ac:dyDescent="0.3">
      <c r="B53" s="9" t="s">
        <v>1</v>
      </c>
      <c r="C53" s="77">
        <f>C28</f>
        <v>321.74929000600184</v>
      </c>
      <c r="D53" s="59">
        <f>D28</f>
        <v>5.9323770693370005E-2</v>
      </c>
      <c r="E53" s="8"/>
      <c r="F53" s="7"/>
      <c r="G53" s="77">
        <f>G28</f>
        <v>55047.734580000004</v>
      </c>
      <c r="H53" s="59">
        <f>H28</f>
        <v>8.5747345899081118E-2</v>
      </c>
      <c r="I53" s="6">
        <f>C28+I28</f>
        <v>1921.2846319300015</v>
      </c>
      <c r="J53" s="117">
        <f>I53/I54</f>
        <v>0.12072412695298292</v>
      </c>
      <c r="K53" s="114"/>
      <c r="L53" s="5"/>
      <c r="M53" s="6">
        <f t="shared" ref="M53:N53" si="66">M28</f>
        <v>56506.39374</v>
      </c>
      <c r="N53" s="5">
        <f t="shared" si="66"/>
        <v>8.2612563029402522E-2</v>
      </c>
      <c r="O53" s="6">
        <f>I28+O28</f>
        <v>2935.5316510093025</v>
      </c>
      <c r="P53" s="117">
        <f>O53/O54</f>
        <v>0.10425102680540838</v>
      </c>
      <c r="Q53" s="114"/>
      <c r="R53" s="5"/>
      <c r="S53" s="6">
        <f t="shared" ref="S53:T53" si="67">S28</f>
        <v>59225.535150000003</v>
      </c>
      <c r="T53" s="5">
        <f t="shared" si="67"/>
        <v>7.9946270857055829E-2</v>
      </c>
      <c r="U53" s="6">
        <f>O28+U28</f>
        <v>1912.5391735473027</v>
      </c>
      <c r="V53" s="117">
        <f>U53/U54</f>
        <v>5.9081818751702042E-2</v>
      </c>
      <c r="W53" s="114"/>
      <c r="X53" s="5"/>
      <c r="Y53" s="6">
        <f t="shared" ref="Y53:Z53" si="68">Y28</f>
        <v>59462.886900000005</v>
      </c>
      <c r="Z53" s="5">
        <f t="shared" si="68"/>
        <v>7.5854513129264486E-2</v>
      </c>
    </row>
    <row r="54" spans="2:26" x14ac:dyDescent="0.25">
      <c r="B54" s="4" t="s">
        <v>0</v>
      </c>
      <c r="C54" s="78">
        <f>C46</f>
        <v>5423.6149564572497</v>
      </c>
      <c r="D54" s="54">
        <v>1</v>
      </c>
      <c r="E54" s="76"/>
      <c r="F54" s="54"/>
      <c r="G54" s="78">
        <f>G46</f>
        <v>641975.95858870668</v>
      </c>
      <c r="H54" s="54">
        <v>1</v>
      </c>
      <c r="I54" s="3">
        <f>SUM(I52:I53)</f>
        <v>15914.669920771204</v>
      </c>
      <c r="J54" s="118">
        <f>SUM(J52:J53)</f>
        <v>1</v>
      </c>
      <c r="K54" s="115"/>
      <c r="L54" s="2"/>
      <c r="M54" s="3">
        <f t="shared" ref="M54:N54" si="69">M29</f>
        <v>683992.74478252034</v>
      </c>
      <c r="N54" s="2">
        <f t="shared" si="69"/>
        <v>1</v>
      </c>
      <c r="O54" s="3">
        <f>O50</f>
        <v>28158.299644267983</v>
      </c>
      <c r="P54" s="118">
        <f>SUM(P52:P53)</f>
        <v>1</v>
      </c>
      <c r="Q54" s="115"/>
      <c r="R54" s="2"/>
      <c r="S54" s="3">
        <f t="shared" ref="S54:T54" si="70">S29</f>
        <v>740816.73247643327</v>
      </c>
      <c r="T54" s="2">
        <f t="shared" si="70"/>
        <v>1</v>
      </c>
      <c r="U54" s="3">
        <f>U50</f>
        <v>32371.027398207945</v>
      </c>
      <c r="V54" s="118">
        <f>SUM(V52:V53)</f>
        <v>1</v>
      </c>
      <c r="W54" s="115"/>
      <c r="X54" s="2"/>
      <c r="Y54" s="3">
        <f t="shared" ref="Y54:Z54" si="71">Y29</f>
        <v>783907.04055629042</v>
      </c>
      <c r="Z54" s="2">
        <f t="shared" si="71"/>
        <v>1</v>
      </c>
    </row>
    <row r="56" spans="2:26" x14ac:dyDescent="0.25">
      <c r="U56" s="79"/>
    </row>
    <row r="57" spans="2:26" x14ac:dyDescent="0.25">
      <c r="S57" s="104"/>
    </row>
  </sheetData>
  <sheetProtection algorithmName="SHA-512" hashValue="HDLrGFNzMW56LSc4568btZ4Mq1VxedPs3oxVmwepaszA/gjsQSR4ckF0JOM4sSDWplP+iMYmCG0tdQfLQx5jKQ==" saltValue="NzY+wXU6cc7/UkHoHRo2rg==" spinCount="100000" sheet="1" objects="1" scenarios="1"/>
  <mergeCells count="17"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  <mergeCell ref="C7:D7"/>
    <mergeCell ref="E7:F7"/>
    <mergeCell ref="G7:H7"/>
    <mergeCell ref="I7:J7"/>
    <mergeCell ref="K7:L7"/>
  </mergeCells>
  <dataValidations disablePrompts="1" count="1">
    <dataValidation type="list" allowBlank="1" showInputMessage="1" showErrorMessage="1" sqref="B7 B32" xr:uid="{00000000-0002-0000-0000-000000000000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951E6-7EE1-45EF-969B-550F5237A8C2}">
  <sheetPr codeName="גיליון2">
    <pageSetUpPr fitToPage="1"/>
  </sheetPr>
  <dimension ref="A1:Z56"/>
  <sheetViews>
    <sheetView rightToLeft="1" tabSelected="1" zoomScale="85" zoomScaleNormal="85" workbookViewId="0">
      <pane xSplit="2" ySplit="8" topLeftCell="Q9" activePane="bottomRight" state="frozen"/>
      <selection pane="topRight" activeCell="C1" sqref="C1"/>
      <selection pane="bottomLeft" activeCell="A9" sqref="A9"/>
      <selection pane="bottomRight" activeCell="B13" sqref="B13"/>
    </sheetView>
  </sheetViews>
  <sheetFormatPr defaultColWidth="9.09765625" defaultRowHeight="13.8" x14ac:dyDescent="0.25"/>
  <cols>
    <col min="1" max="1" width="2" style="1" customWidth="1"/>
    <col min="2" max="2" width="42.796875" style="1" bestFit="1" customWidth="1"/>
    <col min="3" max="3" width="9.59765625" style="1" customWidth="1"/>
    <col min="4" max="4" width="9.09765625" style="1"/>
    <col min="5" max="5" width="10.09765625" style="1" customWidth="1"/>
    <col min="6" max="6" width="9.59765625" style="1" bestFit="1" customWidth="1"/>
    <col min="7" max="7" width="12.296875" style="1" bestFit="1" customWidth="1"/>
    <col min="8" max="8" width="9.59765625" style="1" bestFit="1" customWidth="1"/>
    <col min="9" max="12" width="9.09765625" style="1"/>
    <col min="13" max="13" width="9.796875" style="1" bestFit="1" customWidth="1"/>
    <col min="14" max="14" width="10.69921875" style="1" bestFit="1" customWidth="1"/>
    <col min="15" max="18" width="9.09765625" style="1"/>
    <col min="19" max="19" width="9.796875" style="1" bestFit="1" customWidth="1"/>
    <col min="20" max="24" width="9.09765625" style="1"/>
    <col min="25" max="25" width="9.796875" style="1" bestFit="1" customWidth="1"/>
    <col min="26" max="16384" width="9.09765625" style="1"/>
  </cols>
  <sheetData>
    <row r="1" spans="1:26" ht="18" x14ac:dyDescent="0.35">
      <c r="B1" s="42" t="s">
        <v>30</v>
      </c>
    </row>
    <row r="2" spans="1:26" ht="18" x14ac:dyDescent="0.35">
      <c r="B2" s="43" t="s">
        <v>34</v>
      </c>
    </row>
    <row r="3" spans="1:26" ht="18" x14ac:dyDescent="0.35">
      <c r="B3" s="42" t="s">
        <v>29</v>
      </c>
      <c r="C3" s="122" t="s">
        <v>28</v>
      </c>
      <c r="D3" s="123"/>
      <c r="E3" s="123"/>
      <c r="F3" s="123"/>
      <c r="G3" s="123"/>
      <c r="H3" s="124"/>
    </row>
    <row r="4" spans="1:26" x14ac:dyDescent="0.25">
      <c r="A4" s="24"/>
      <c r="B4" s="18"/>
      <c r="C4" s="41"/>
      <c r="D4" s="24"/>
      <c r="E4" s="24"/>
      <c r="F4" s="24"/>
      <c r="G4" s="24"/>
      <c r="H4" s="24"/>
      <c r="I4" s="104"/>
      <c r="N4" s="104"/>
    </row>
    <row r="5" spans="1:26" x14ac:dyDescent="0.25">
      <c r="A5" s="24"/>
      <c r="B5" s="24"/>
    </row>
    <row r="6" spans="1:26" ht="18" x14ac:dyDescent="0.35">
      <c r="A6" s="24"/>
      <c r="B6" s="39" t="s">
        <v>27</v>
      </c>
      <c r="C6" s="125" t="s">
        <v>23</v>
      </c>
      <c r="D6" s="126"/>
      <c r="E6" s="126"/>
      <c r="F6" s="126"/>
      <c r="G6" s="126"/>
      <c r="H6" s="127"/>
      <c r="I6" s="125" t="s">
        <v>26</v>
      </c>
      <c r="J6" s="126"/>
      <c r="K6" s="126"/>
      <c r="L6" s="126"/>
      <c r="M6" s="126"/>
      <c r="N6" s="127"/>
      <c r="O6" s="125" t="s">
        <v>25</v>
      </c>
      <c r="P6" s="126"/>
      <c r="Q6" s="126"/>
      <c r="R6" s="126"/>
      <c r="S6" s="126"/>
      <c r="T6" s="127"/>
      <c r="U6" s="125" t="s">
        <v>24</v>
      </c>
      <c r="V6" s="126"/>
      <c r="W6" s="126"/>
      <c r="X6" s="126"/>
      <c r="Y6" s="126"/>
      <c r="Z6" s="127"/>
    </row>
    <row r="7" spans="1:26" ht="27.75" customHeight="1" x14ac:dyDescent="0.35">
      <c r="A7" s="24"/>
      <c r="B7" s="38">
        <v>2025</v>
      </c>
      <c r="C7" s="119" t="s">
        <v>19</v>
      </c>
      <c r="D7" s="120"/>
      <c r="E7" s="120" t="s">
        <v>18</v>
      </c>
      <c r="F7" s="120"/>
      <c r="G7" s="120" t="s">
        <v>17</v>
      </c>
      <c r="H7" s="121"/>
      <c r="I7" s="119" t="s">
        <v>19</v>
      </c>
      <c r="J7" s="120"/>
      <c r="K7" s="120" t="s">
        <v>18</v>
      </c>
      <c r="L7" s="120"/>
      <c r="M7" s="120" t="s">
        <v>17</v>
      </c>
      <c r="N7" s="121"/>
      <c r="O7" s="119" t="s">
        <v>19</v>
      </c>
      <c r="P7" s="120"/>
      <c r="Q7" s="120" t="s">
        <v>18</v>
      </c>
      <c r="R7" s="120"/>
      <c r="S7" s="120" t="s">
        <v>17</v>
      </c>
      <c r="T7" s="121"/>
      <c r="U7" s="119" t="s">
        <v>19</v>
      </c>
      <c r="V7" s="120"/>
      <c r="W7" s="120" t="s">
        <v>18</v>
      </c>
      <c r="X7" s="120"/>
      <c r="Y7" s="120" t="s">
        <v>17</v>
      </c>
      <c r="Z7" s="121"/>
    </row>
    <row r="8" spans="1:26" ht="21" customHeight="1" x14ac:dyDescent="0.25">
      <c r="A8" s="24"/>
      <c r="B8" s="24"/>
      <c r="C8" s="37" t="s">
        <v>16</v>
      </c>
      <c r="D8" s="36" t="s">
        <v>15</v>
      </c>
      <c r="E8" s="36" t="s">
        <v>16</v>
      </c>
      <c r="F8" s="36" t="s">
        <v>15</v>
      </c>
      <c r="G8" s="36" t="s">
        <v>16</v>
      </c>
      <c r="H8" s="35" t="s">
        <v>15</v>
      </c>
      <c r="I8" s="37" t="s">
        <v>16</v>
      </c>
      <c r="J8" s="36" t="s">
        <v>15</v>
      </c>
      <c r="K8" s="36" t="s">
        <v>16</v>
      </c>
      <c r="L8" s="36" t="s">
        <v>15</v>
      </c>
      <c r="M8" s="36" t="s">
        <v>16</v>
      </c>
      <c r="N8" s="35" t="s">
        <v>15</v>
      </c>
      <c r="O8" s="37" t="s">
        <v>16</v>
      </c>
      <c r="P8" s="36" t="s">
        <v>15</v>
      </c>
      <c r="Q8" s="36" t="s">
        <v>16</v>
      </c>
      <c r="R8" s="36" t="s">
        <v>15</v>
      </c>
      <c r="S8" s="36" t="s">
        <v>16</v>
      </c>
      <c r="T8" s="35" t="s">
        <v>15</v>
      </c>
      <c r="U8" s="37" t="s">
        <v>16</v>
      </c>
      <c r="V8" s="36" t="s">
        <v>15</v>
      </c>
      <c r="W8" s="36" t="s">
        <v>16</v>
      </c>
      <c r="X8" s="36" t="s">
        <v>15</v>
      </c>
      <c r="Y8" s="36" t="s">
        <v>16</v>
      </c>
      <c r="Z8" s="35" t="s">
        <v>15</v>
      </c>
    </row>
    <row r="9" spans="1:26" x14ac:dyDescent="0.25">
      <c r="A9" s="40"/>
      <c r="B9" s="34" t="s">
        <v>14</v>
      </c>
      <c r="C9" s="14">
        <v>146.81310117500001</v>
      </c>
      <c r="D9" s="29"/>
      <c r="E9" s="14"/>
      <c r="F9" s="33"/>
      <c r="G9" s="14">
        <v>13817.70364</v>
      </c>
      <c r="H9" s="29">
        <v>1</v>
      </c>
      <c r="I9" s="6">
        <v>181.725682425</v>
      </c>
      <c r="J9" s="58"/>
      <c r="K9" s="12"/>
      <c r="L9" s="58"/>
      <c r="M9" s="12">
        <v>17103.593639999999</v>
      </c>
      <c r="N9" s="105">
        <v>1</v>
      </c>
      <c r="O9" s="14">
        <v>240.05846242500002</v>
      </c>
      <c r="P9" s="29"/>
      <c r="Q9" s="14"/>
      <c r="R9" s="33"/>
      <c r="S9" s="14">
        <v>22593.737639999999</v>
      </c>
      <c r="T9" s="29">
        <v>1</v>
      </c>
      <c r="U9" s="6">
        <v>193.18097304999998</v>
      </c>
      <c r="V9" s="58"/>
      <c r="W9" s="12"/>
      <c r="X9" s="58"/>
      <c r="Y9" s="12">
        <v>18181.738639999996</v>
      </c>
      <c r="Z9" s="105">
        <v>1</v>
      </c>
    </row>
    <row r="10" spans="1:26" x14ac:dyDescent="0.25">
      <c r="A10" s="40"/>
      <c r="B10" s="31" t="s">
        <v>35</v>
      </c>
      <c r="C10" s="8"/>
      <c r="D10" s="29"/>
      <c r="E10" s="8"/>
      <c r="F10" s="30"/>
      <c r="G10" s="8"/>
      <c r="H10" s="29">
        <v>0</v>
      </c>
      <c r="I10" s="6"/>
      <c r="J10" s="58"/>
      <c r="K10" s="57"/>
      <c r="L10" s="58"/>
      <c r="M10" s="6"/>
      <c r="N10" s="106">
        <v>0</v>
      </c>
      <c r="O10" s="8"/>
      <c r="P10" s="29"/>
      <c r="Q10" s="8"/>
      <c r="R10" s="30"/>
      <c r="S10" s="8"/>
      <c r="T10" s="29">
        <v>0</v>
      </c>
      <c r="U10" s="6"/>
      <c r="V10" s="58"/>
      <c r="W10" s="57"/>
      <c r="X10" s="58"/>
      <c r="Y10" s="6"/>
      <c r="Z10" s="106">
        <v>0</v>
      </c>
    </row>
    <row r="11" spans="1:26" x14ac:dyDescent="0.25">
      <c r="A11" s="40"/>
      <c r="B11" s="31" t="s">
        <v>36</v>
      </c>
      <c r="C11" s="8"/>
      <c r="D11" s="29"/>
      <c r="E11" s="8"/>
      <c r="F11" s="30"/>
      <c r="G11" s="8"/>
      <c r="H11" s="29">
        <v>0</v>
      </c>
      <c r="I11" s="6"/>
      <c r="J11" s="58"/>
      <c r="K11" s="57"/>
      <c r="L11" s="58"/>
      <c r="M11" s="6"/>
      <c r="N11" s="106">
        <v>0</v>
      </c>
      <c r="O11" s="8"/>
      <c r="P11" s="29"/>
      <c r="Q11" s="8"/>
      <c r="R11" s="30"/>
      <c r="S11" s="8"/>
      <c r="T11" s="29">
        <v>0</v>
      </c>
      <c r="U11" s="6"/>
      <c r="V11" s="58"/>
      <c r="W11" s="57"/>
      <c r="X11" s="58"/>
      <c r="Y11" s="6"/>
      <c r="Z11" s="106">
        <v>0</v>
      </c>
    </row>
    <row r="12" spans="1:26" x14ac:dyDescent="0.25">
      <c r="A12" s="40"/>
      <c r="B12" s="31" t="s">
        <v>13</v>
      </c>
      <c r="C12" s="8"/>
      <c r="D12" s="29"/>
      <c r="E12" s="8"/>
      <c r="F12" s="30"/>
      <c r="G12" s="8"/>
      <c r="H12" s="29">
        <v>0</v>
      </c>
      <c r="I12" s="6"/>
      <c r="J12" s="58"/>
      <c r="K12" s="57"/>
      <c r="L12" s="58"/>
      <c r="M12" s="6"/>
      <c r="N12" s="106">
        <v>0</v>
      </c>
      <c r="O12" s="8"/>
      <c r="P12" s="29"/>
      <c r="Q12" s="8"/>
      <c r="R12" s="30"/>
      <c r="S12" s="8"/>
      <c r="T12" s="29">
        <v>0</v>
      </c>
      <c r="U12" s="6"/>
      <c r="V12" s="58"/>
      <c r="W12" s="57"/>
      <c r="X12" s="58"/>
      <c r="Y12" s="6"/>
      <c r="Z12" s="106">
        <v>0</v>
      </c>
    </row>
    <row r="13" spans="1:26" x14ac:dyDescent="0.25">
      <c r="A13" s="40"/>
      <c r="B13" s="31" t="s">
        <v>12</v>
      </c>
      <c r="C13" s="8"/>
      <c r="D13" s="29"/>
      <c r="E13" s="8"/>
      <c r="F13" s="30"/>
      <c r="G13" s="8"/>
      <c r="H13" s="29">
        <v>0</v>
      </c>
      <c r="I13" s="6"/>
      <c r="J13" s="58"/>
      <c r="K13" s="57"/>
      <c r="L13" s="58"/>
      <c r="M13" s="6"/>
      <c r="N13" s="106">
        <v>0</v>
      </c>
      <c r="O13" s="8"/>
      <c r="P13" s="29"/>
      <c r="Q13" s="8"/>
      <c r="R13" s="30"/>
      <c r="S13" s="8"/>
      <c r="T13" s="29">
        <v>0</v>
      </c>
      <c r="U13" s="6"/>
      <c r="V13" s="58"/>
      <c r="W13" s="57"/>
      <c r="X13" s="58"/>
      <c r="Y13" s="6"/>
      <c r="Z13" s="106">
        <v>0</v>
      </c>
    </row>
    <row r="14" spans="1:26" x14ac:dyDescent="0.25">
      <c r="A14" s="40"/>
      <c r="B14" s="31" t="s">
        <v>11</v>
      </c>
      <c r="C14" s="8"/>
      <c r="D14" s="29"/>
      <c r="E14" s="8"/>
      <c r="F14" s="30"/>
      <c r="G14" s="8"/>
      <c r="H14" s="29">
        <v>0</v>
      </c>
      <c r="I14" s="6"/>
      <c r="J14" s="58"/>
      <c r="K14" s="57"/>
      <c r="L14" s="58"/>
      <c r="M14" s="6"/>
      <c r="N14" s="106">
        <v>0</v>
      </c>
      <c r="O14" s="8"/>
      <c r="P14" s="29"/>
      <c r="Q14" s="8"/>
      <c r="R14" s="30"/>
      <c r="S14" s="8"/>
      <c r="T14" s="29">
        <v>0</v>
      </c>
      <c r="U14" s="6"/>
      <c r="V14" s="58"/>
      <c r="W14" s="57"/>
      <c r="X14" s="58"/>
      <c r="Y14" s="6"/>
      <c r="Z14" s="106">
        <v>0</v>
      </c>
    </row>
    <row r="15" spans="1:26" x14ac:dyDescent="0.25">
      <c r="A15" s="40"/>
      <c r="B15" s="31" t="s">
        <v>10</v>
      </c>
      <c r="C15" s="8"/>
      <c r="D15" s="29"/>
      <c r="E15" s="8"/>
      <c r="F15" s="30"/>
      <c r="G15" s="8"/>
      <c r="H15" s="29">
        <v>0</v>
      </c>
      <c r="I15" s="6"/>
      <c r="J15" s="58"/>
      <c r="K15" s="57"/>
      <c r="L15" s="58"/>
      <c r="M15" s="6"/>
      <c r="N15" s="106">
        <v>0</v>
      </c>
      <c r="O15" s="8"/>
      <c r="P15" s="29"/>
      <c r="Q15" s="8"/>
      <c r="R15" s="30"/>
      <c r="S15" s="8"/>
      <c r="T15" s="29">
        <v>0</v>
      </c>
      <c r="U15" s="6"/>
      <c r="V15" s="58"/>
      <c r="W15" s="57"/>
      <c r="X15" s="58"/>
      <c r="Y15" s="6"/>
      <c r="Z15" s="106">
        <v>0</v>
      </c>
    </row>
    <row r="16" spans="1:26" x14ac:dyDescent="0.25">
      <c r="A16" s="40"/>
      <c r="B16" s="31" t="s">
        <v>9</v>
      </c>
      <c r="C16" s="8"/>
      <c r="D16" s="29"/>
      <c r="E16" s="8"/>
      <c r="F16" s="30"/>
      <c r="G16" s="8"/>
      <c r="H16" s="29">
        <v>0</v>
      </c>
      <c r="I16" s="6"/>
      <c r="J16" s="58"/>
      <c r="K16" s="57"/>
      <c r="L16" s="58"/>
      <c r="M16" s="6"/>
      <c r="N16" s="106">
        <v>0</v>
      </c>
      <c r="O16" s="8"/>
      <c r="P16" s="29"/>
      <c r="Q16" s="8"/>
      <c r="R16" s="30"/>
      <c r="S16" s="8"/>
      <c r="T16" s="29">
        <v>0</v>
      </c>
      <c r="U16" s="6"/>
      <c r="V16" s="58"/>
      <c r="W16" s="57"/>
      <c r="X16" s="58"/>
      <c r="Y16" s="6"/>
      <c r="Z16" s="106">
        <v>0</v>
      </c>
    </row>
    <row r="17" spans="1:26" x14ac:dyDescent="0.25">
      <c r="A17" s="40"/>
      <c r="B17" s="31" t="s">
        <v>8</v>
      </c>
      <c r="C17" s="8"/>
      <c r="D17" s="29"/>
      <c r="E17" s="8"/>
      <c r="F17" s="30"/>
      <c r="G17" s="8"/>
      <c r="H17" s="29">
        <v>0</v>
      </c>
      <c r="I17" s="6"/>
      <c r="J17" s="58"/>
      <c r="K17" s="57"/>
      <c r="L17" s="58"/>
      <c r="M17" s="6"/>
      <c r="N17" s="106">
        <v>0</v>
      </c>
      <c r="O17" s="8"/>
      <c r="P17" s="29"/>
      <c r="Q17" s="8"/>
      <c r="R17" s="30"/>
      <c r="S17" s="8"/>
      <c r="T17" s="29">
        <v>0</v>
      </c>
      <c r="U17" s="6"/>
      <c r="V17" s="58"/>
      <c r="W17" s="57"/>
      <c r="X17" s="58"/>
      <c r="Y17" s="6"/>
      <c r="Z17" s="106">
        <v>0</v>
      </c>
    </row>
    <row r="18" spans="1:26" x14ac:dyDescent="0.25">
      <c r="A18" s="40"/>
      <c r="B18" s="31" t="s">
        <v>7</v>
      </c>
      <c r="C18" s="8"/>
      <c r="D18" s="29"/>
      <c r="E18" s="8"/>
      <c r="F18" s="30"/>
      <c r="G18" s="8"/>
      <c r="H18" s="29">
        <v>0</v>
      </c>
      <c r="I18" s="6"/>
      <c r="J18" s="58"/>
      <c r="K18" s="6"/>
      <c r="L18" s="58"/>
      <c r="M18" s="6"/>
      <c r="N18" s="106">
        <v>0</v>
      </c>
      <c r="O18" s="8"/>
      <c r="P18" s="29"/>
      <c r="Q18" s="8"/>
      <c r="R18" s="30"/>
      <c r="S18" s="8"/>
      <c r="T18" s="29">
        <v>0</v>
      </c>
      <c r="U18" s="6"/>
      <c r="V18" s="58"/>
      <c r="W18" s="6"/>
      <c r="X18" s="58"/>
      <c r="Y18" s="6"/>
      <c r="Z18" s="106">
        <v>0</v>
      </c>
    </row>
    <row r="19" spans="1:26" x14ac:dyDescent="0.25">
      <c r="A19" s="40"/>
      <c r="B19" s="31" t="s">
        <v>6</v>
      </c>
      <c r="C19" s="8"/>
      <c r="D19" s="29"/>
      <c r="E19" s="8"/>
      <c r="F19" s="30"/>
      <c r="G19" s="8"/>
      <c r="H19" s="29">
        <v>0</v>
      </c>
      <c r="I19" s="6"/>
      <c r="J19" s="58"/>
      <c r="K19" s="6"/>
      <c r="L19" s="58"/>
      <c r="M19" s="6"/>
      <c r="N19" s="106">
        <v>0</v>
      </c>
      <c r="O19" s="8"/>
      <c r="P19" s="29"/>
      <c r="Q19" s="8"/>
      <c r="R19" s="30"/>
      <c r="S19" s="8"/>
      <c r="T19" s="29">
        <v>0</v>
      </c>
      <c r="U19" s="6"/>
      <c r="V19" s="58"/>
      <c r="W19" s="6"/>
      <c r="X19" s="58"/>
      <c r="Y19" s="6"/>
      <c r="Z19" s="106">
        <v>0</v>
      </c>
    </row>
    <row r="20" spans="1:26" x14ac:dyDescent="0.25">
      <c r="A20" s="40"/>
      <c r="B20" s="31" t="s">
        <v>5</v>
      </c>
      <c r="C20" s="52"/>
      <c r="D20" s="29"/>
      <c r="E20" s="68"/>
      <c r="F20" s="69"/>
      <c r="G20" s="52"/>
      <c r="H20" s="29">
        <v>0</v>
      </c>
      <c r="I20" s="45"/>
      <c r="J20" s="58"/>
      <c r="K20" s="45"/>
      <c r="L20" s="58"/>
      <c r="M20" s="45"/>
      <c r="N20" s="107">
        <v>0</v>
      </c>
      <c r="O20" s="52"/>
      <c r="P20" s="29"/>
      <c r="Q20" s="68"/>
      <c r="R20" s="69"/>
      <c r="S20" s="52"/>
      <c r="T20" s="29">
        <v>0</v>
      </c>
      <c r="U20" s="45"/>
      <c r="V20" s="58"/>
      <c r="W20" s="45"/>
      <c r="X20" s="58"/>
      <c r="Y20" s="45"/>
      <c r="Z20" s="107">
        <v>0</v>
      </c>
    </row>
    <row r="21" spans="1:26" x14ac:dyDescent="0.25">
      <c r="A21" s="40"/>
      <c r="B21" s="27" t="s">
        <v>0</v>
      </c>
      <c r="C21" s="66">
        <v>146.81310117500001</v>
      </c>
      <c r="D21" s="67">
        <v>0</v>
      </c>
      <c r="E21" s="72"/>
      <c r="F21" s="73"/>
      <c r="G21" s="66">
        <v>13817.70364</v>
      </c>
      <c r="H21" s="67">
        <v>1</v>
      </c>
      <c r="I21" s="60">
        <v>181.725682425</v>
      </c>
      <c r="J21" s="62">
        <v>0</v>
      </c>
      <c r="K21" s="60"/>
      <c r="L21" s="62"/>
      <c r="M21" s="60">
        <v>17103.593639999999</v>
      </c>
      <c r="N21" s="108">
        <v>1</v>
      </c>
      <c r="O21" s="66">
        <v>240.05846242500002</v>
      </c>
      <c r="P21" s="67">
        <v>0</v>
      </c>
      <c r="Q21" s="72"/>
      <c r="R21" s="73"/>
      <c r="S21" s="66">
        <v>22593.737639999999</v>
      </c>
      <c r="T21" s="67">
        <v>1</v>
      </c>
      <c r="U21" s="60">
        <v>193.18097304999998</v>
      </c>
      <c r="V21" s="62">
        <v>0</v>
      </c>
      <c r="W21" s="60"/>
      <c r="X21" s="62"/>
      <c r="Y21" s="60">
        <v>18181.738639999996</v>
      </c>
      <c r="Z21" s="108">
        <v>1</v>
      </c>
    </row>
    <row r="22" spans="1:26" x14ac:dyDescent="0.25">
      <c r="A22" s="24"/>
      <c r="B22" s="24"/>
      <c r="C22" s="23"/>
      <c r="D22" s="22"/>
      <c r="E22" s="23"/>
      <c r="F22" s="22"/>
      <c r="G22" s="23"/>
      <c r="H22" s="22"/>
      <c r="I22" s="71"/>
      <c r="J22" s="22"/>
      <c r="K22" s="23"/>
      <c r="L22" s="22"/>
      <c r="M22" s="23"/>
      <c r="N22" s="22"/>
      <c r="O22" s="23"/>
      <c r="P22" s="22"/>
      <c r="Q22" s="23"/>
      <c r="R22" s="22"/>
      <c r="S22" s="23"/>
      <c r="T22" s="22"/>
      <c r="U22" s="71"/>
      <c r="V22" s="22"/>
      <c r="W22" s="23"/>
      <c r="X22" s="22"/>
      <c r="Y22" s="23"/>
      <c r="Z22" s="22"/>
    </row>
    <row r="23" spans="1:26" ht="15.6" x14ac:dyDescent="0.3">
      <c r="A23" s="24"/>
      <c r="B23" s="15" t="s">
        <v>4</v>
      </c>
      <c r="C23" s="74"/>
      <c r="D23" s="13"/>
      <c r="E23" s="14"/>
      <c r="F23" s="13"/>
      <c r="G23" s="74">
        <v>13817.70364</v>
      </c>
      <c r="H23" s="13">
        <v>1</v>
      </c>
      <c r="I23" s="70"/>
      <c r="J23" s="10"/>
      <c r="K23" s="12"/>
      <c r="L23" s="10"/>
      <c r="M23" s="11">
        <v>17103.593639999999</v>
      </c>
      <c r="N23" s="10">
        <v>1</v>
      </c>
      <c r="O23" s="74"/>
      <c r="P23" s="13"/>
      <c r="Q23" s="14"/>
      <c r="R23" s="13"/>
      <c r="S23" s="74">
        <v>22593.737639999999</v>
      </c>
      <c r="T23" s="13">
        <v>1</v>
      </c>
      <c r="U23" s="70"/>
      <c r="V23" s="10"/>
      <c r="W23" s="12"/>
      <c r="X23" s="10"/>
      <c r="Y23" s="11">
        <v>18181.738639999996</v>
      </c>
      <c r="Z23" s="10">
        <v>1</v>
      </c>
    </row>
    <row r="24" spans="1:26" ht="15.6" x14ac:dyDescent="0.3">
      <c r="A24" s="24"/>
      <c r="B24" s="9" t="s">
        <v>3</v>
      </c>
      <c r="C24" s="77"/>
      <c r="D24" s="59"/>
      <c r="E24" s="8"/>
      <c r="F24" s="7"/>
      <c r="G24" s="75"/>
      <c r="H24" s="59"/>
      <c r="I24" s="61"/>
      <c r="J24" s="10"/>
      <c r="K24" s="6"/>
      <c r="L24" s="5"/>
      <c r="M24" s="63"/>
      <c r="N24" s="10"/>
      <c r="O24" s="77"/>
      <c r="P24" s="59"/>
      <c r="Q24" s="8"/>
      <c r="R24" s="7"/>
      <c r="S24" s="75"/>
      <c r="T24" s="59"/>
      <c r="U24" s="61"/>
      <c r="V24" s="10"/>
      <c r="W24" s="6"/>
      <c r="X24" s="5"/>
      <c r="Y24" s="63"/>
      <c r="Z24" s="10"/>
    </row>
    <row r="25" spans="1:26" x14ac:dyDescent="0.25">
      <c r="A25" s="24"/>
      <c r="B25" s="4" t="s">
        <v>0</v>
      </c>
      <c r="C25" s="78">
        <v>146.81310117500001</v>
      </c>
      <c r="D25" s="54">
        <v>0</v>
      </c>
      <c r="E25" s="76"/>
      <c r="F25" s="54"/>
      <c r="G25" s="53">
        <v>13817.70364</v>
      </c>
      <c r="H25" s="54">
        <v>1</v>
      </c>
      <c r="I25" s="60">
        <v>181.725682425</v>
      </c>
      <c r="J25" s="44">
        <v>0</v>
      </c>
      <c r="K25" s="3"/>
      <c r="L25" s="2"/>
      <c r="M25" s="64">
        <v>17103.593639999999</v>
      </c>
      <c r="N25" s="44">
        <v>1</v>
      </c>
      <c r="O25" s="78">
        <v>240.05846242500002</v>
      </c>
      <c r="P25" s="54">
        <v>0</v>
      </c>
      <c r="Q25" s="76"/>
      <c r="R25" s="54"/>
      <c r="S25" s="53">
        <v>22593.737639999999</v>
      </c>
      <c r="T25" s="54">
        <v>1</v>
      </c>
      <c r="U25" s="60">
        <v>193.18097304999998</v>
      </c>
      <c r="V25" s="44">
        <v>0</v>
      </c>
      <c r="W25" s="3"/>
      <c r="X25" s="2"/>
      <c r="Y25" s="64">
        <v>18181.738639999996</v>
      </c>
      <c r="Z25" s="44">
        <v>1</v>
      </c>
    </row>
    <row r="26" spans="1:26" x14ac:dyDescent="0.25">
      <c r="A26" s="24"/>
      <c r="B26" s="18"/>
      <c r="C26" s="56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56"/>
      <c r="P26" s="16"/>
      <c r="Q26" s="17"/>
      <c r="R26" s="16"/>
      <c r="S26" s="17"/>
      <c r="T26" s="16"/>
      <c r="U26" s="17"/>
      <c r="V26" s="16"/>
      <c r="W26" s="17"/>
      <c r="X26" s="16"/>
      <c r="Y26" s="17"/>
      <c r="Z26" s="16"/>
    </row>
    <row r="27" spans="1:26" ht="15.6" x14ac:dyDescent="0.3">
      <c r="A27" s="24"/>
      <c r="B27" s="15" t="s">
        <v>2</v>
      </c>
      <c r="C27" s="74">
        <f>C25</f>
        <v>146.81310117500001</v>
      </c>
      <c r="D27" s="13"/>
      <c r="E27" s="14"/>
      <c r="F27" s="13"/>
      <c r="G27" s="74">
        <v>13817.70364</v>
      </c>
      <c r="H27" s="13">
        <v>1</v>
      </c>
      <c r="I27" s="12">
        <f>I25</f>
        <v>181.725682425</v>
      </c>
      <c r="J27" s="10"/>
      <c r="K27" s="12"/>
      <c r="L27" s="10"/>
      <c r="M27" s="12">
        <v>17103.593639999999</v>
      </c>
      <c r="N27" s="10">
        <v>1</v>
      </c>
      <c r="O27" s="74"/>
      <c r="P27" s="13"/>
      <c r="Q27" s="14"/>
      <c r="R27" s="13"/>
      <c r="S27" s="74">
        <v>22593.737639999999</v>
      </c>
      <c r="T27" s="13">
        <v>1</v>
      </c>
      <c r="U27" s="12"/>
      <c r="V27" s="10"/>
      <c r="W27" s="12"/>
      <c r="X27" s="10"/>
      <c r="Y27" s="12">
        <v>18181.738639999996</v>
      </c>
      <c r="Z27" s="10">
        <v>1</v>
      </c>
    </row>
    <row r="28" spans="1:26" ht="15.6" x14ac:dyDescent="0.3">
      <c r="A28" s="24"/>
      <c r="B28" s="9" t="s">
        <v>1</v>
      </c>
      <c r="C28" s="77"/>
      <c r="D28" s="59"/>
      <c r="E28" s="8"/>
      <c r="F28" s="7"/>
      <c r="G28" s="77"/>
      <c r="H28" s="59"/>
      <c r="I28" s="57"/>
      <c r="J28" s="10"/>
      <c r="K28" s="6"/>
      <c r="L28" s="5"/>
      <c r="M28" s="57"/>
      <c r="N28" s="10"/>
      <c r="O28" s="77"/>
      <c r="P28" s="59"/>
      <c r="Q28" s="8"/>
      <c r="R28" s="7"/>
      <c r="S28" s="77"/>
      <c r="T28" s="59"/>
      <c r="U28" s="57"/>
      <c r="V28" s="10"/>
      <c r="W28" s="6"/>
      <c r="X28" s="5"/>
      <c r="Y28" s="57"/>
      <c r="Z28" s="10"/>
    </row>
    <row r="29" spans="1:26" x14ac:dyDescent="0.25">
      <c r="A29" s="24"/>
      <c r="B29" s="4" t="s">
        <v>0</v>
      </c>
      <c r="C29" s="78">
        <v>146.81310117500001</v>
      </c>
      <c r="D29" s="54">
        <v>0</v>
      </c>
      <c r="E29" s="76"/>
      <c r="F29" s="54"/>
      <c r="G29" s="78">
        <v>13817.70364</v>
      </c>
      <c r="H29" s="54">
        <v>1</v>
      </c>
      <c r="I29" s="55">
        <v>181.725682425</v>
      </c>
      <c r="J29" s="44">
        <v>0</v>
      </c>
      <c r="K29" s="3"/>
      <c r="L29" s="2"/>
      <c r="M29" s="55">
        <v>17103.593639999999</v>
      </c>
      <c r="N29" s="44">
        <v>1</v>
      </c>
      <c r="O29" s="78">
        <v>240.05846242500002</v>
      </c>
      <c r="P29" s="54">
        <v>0</v>
      </c>
      <c r="Q29" s="76"/>
      <c r="R29" s="54"/>
      <c r="S29" s="78">
        <v>22593.737639999999</v>
      </c>
      <c r="T29" s="54">
        <v>1</v>
      </c>
      <c r="U29" s="55">
        <v>193.18097304999998</v>
      </c>
      <c r="V29" s="44">
        <v>0</v>
      </c>
      <c r="W29" s="3"/>
      <c r="X29" s="2"/>
      <c r="Y29" s="55">
        <v>18181.738639999996</v>
      </c>
      <c r="Z29" s="44">
        <v>1</v>
      </c>
    </row>
    <row r="31" spans="1:26" ht="18" x14ac:dyDescent="0.35">
      <c r="B31" s="39" t="s">
        <v>33</v>
      </c>
      <c r="C31" s="46" t="s">
        <v>23</v>
      </c>
      <c r="D31" s="47"/>
      <c r="E31" s="47"/>
      <c r="F31" s="47"/>
      <c r="G31" s="47"/>
      <c r="H31" s="48"/>
      <c r="I31" s="46" t="s">
        <v>22</v>
      </c>
      <c r="J31" s="47"/>
      <c r="K31" s="47"/>
      <c r="L31" s="47"/>
      <c r="M31" s="47"/>
      <c r="N31" s="48"/>
      <c r="O31" s="46" t="s">
        <v>21</v>
      </c>
      <c r="P31" s="47"/>
      <c r="Q31" s="47"/>
      <c r="R31" s="47"/>
      <c r="S31" s="47"/>
      <c r="T31" s="48"/>
      <c r="U31" s="46" t="s">
        <v>20</v>
      </c>
      <c r="V31" s="47"/>
      <c r="W31" s="47"/>
      <c r="X31" s="47"/>
      <c r="Y31" s="47"/>
      <c r="Z31" s="48"/>
    </row>
    <row r="32" spans="1:26" ht="24.75" customHeight="1" x14ac:dyDescent="0.35">
      <c r="B32" s="38">
        <f>B7</f>
        <v>2025</v>
      </c>
      <c r="C32" s="49" t="s">
        <v>19</v>
      </c>
      <c r="D32" s="50"/>
      <c r="E32" s="50" t="s">
        <v>18</v>
      </c>
      <c r="F32" s="50"/>
      <c r="G32" s="50" t="s">
        <v>17</v>
      </c>
      <c r="H32" s="51"/>
      <c r="I32" s="49" t="s">
        <v>19</v>
      </c>
      <c r="J32" s="50"/>
      <c r="K32" s="50" t="s">
        <v>18</v>
      </c>
      <c r="L32" s="50"/>
      <c r="M32" s="50" t="s">
        <v>17</v>
      </c>
      <c r="N32" s="51"/>
      <c r="O32" s="49" t="s">
        <v>19</v>
      </c>
      <c r="P32" s="50"/>
      <c r="Q32" s="50" t="s">
        <v>18</v>
      </c>
      <c r="R32" s="50"/>
      <c r="S32" s="50" t="s">
        <v>17</v>
      </c>
      <c r="T32" s="51"/>
      <c r="U32" s="49" t="s">
        <v>19</v>
      </c>
      <c r="V32" s="50"/>
      <c r="W32" s="50" t="s">
        <v>18</v>
      </c>
      <c r="X32" s="50"/>
      <c r="Y32" s="50" t="s">
        <v>17</v>
      </c>
      <c r="Z32" s="51"/>
    </row>
    <row r="33" spans="2:26" x14ac:dyDescent="0.25">
      <c r="B33" s="24"/>
      <c r="C33" s="37" t="s">
        <v>16</v>
      </c>
      <c r="D33" s="36" t="s">
        <v>15</v>
      </c>
      <c r="E33" s="36" t="s">
        <v>16</v>
      </c>
      <c r="F33" s="36" t="s">
        <v>15</v>
      </c>
      <c r="G33" s="36" t="s">
        <v>16</v>
      </c>
      <c r="H33" s="35" t="s">
        <v>15</v>
      </c>
      <c r="I33" s="37" t="s">
        <v>16</v>
      </c>
      <c r="J33" s="36" t="s">
        <v>15</v>
      </c>
      <c r="K33" s="36" t="s">
        <v>16</v>
      </c>
      <c r="L33" s="36" t="s">
        <v>15</v>
      </c>
      <c r="M33" s="36" t="s">
        <v>16</v>
      </c>
      <c r="N33" s="35" t="s">
        <v>15</v>
      </c>
      <c r="O33" s="37" t="s">
        <v>16</v>
      </c>
      <c r="P33" s="36" t="s">
        <v>15</v>
      </c>
      <c r="Q33" s="36" t="s">
        <v>16</v>
      </c>
      <c r="R33" s="36" t="s">
        <v>15</v>
      </c>
      <c r="S33" s="36" t="s">
        <v>16</v>
      </c>
      <c r="T33" s="35" t="s">
        <v>15</v>
      </c>
      <c r="U33" s="37" t="s">
        <v>16</v>
      </c>
      <c r="V33" s="36" t="s">
        <v>15</v>
      </c>
      <c r="W33" s="36" t="s">
        <v>16</v>
      </c>
      <c r="X33" s="36" t="s">
        <v>15</v>
      </c>
      <c r="Y33" s="36" t="s">
        <v>16</v>
      </c>
      <c r="Z33" s="35" t="s">
        <v>15</v>
      </c>
    </row>
    <row r="34" spans="2:26" x14ac:dyDescent="0.25">
      <c r="B34" s="34" t="s">
        <v>14</v>
      </c>
      <c r="C34" s="14">
        <f>C9</f>
        <v>146.81310117500001</v>
      </c>
      <c r="D34" s="29">
        <f>D9</f>
        <v>0</v>
      </c>
      <c r="E34" s="14"/>
      <c r="F34" s="33"/>
      <c r="G34" s="14">
        <f>G9</f>
        <v>13817.70364</v>
      </c>
      <c r="H34" s="29">
        <f>H9</f>
        <v>1</v>
      </c>
      <c r="I34" s="12">
        <f>C34+I9</f>
        <v>328.53878359999999</v>
      </c>
      <c r="J34" s="58">
        <f>I34/$I$46</f>
        <v>1</v>
      </c>
      <c r="K34" s="12"/>
      <c r="L34" s="32"/>
      <c r="M34" s="12">
        <f>M9</f>
        <v>17103.593639999999</v>
      </c>
      <c r="N34" s="58">
        <f>N9</f>
        <v>1</v>
      </c>
      <c r="O34" s="12">
        <f>I34+O9</f>
        <v>568.597246025</v>
      </c>
      <c r="P34" s="58">
        <f>O34/$I$46</f>
        <v>1.730685308427008</v>
      </c>
      <c r="Q34" s="12"/>
      <c r="R34" s="32"/>
      <c r="S34" s="12">
        <f>S9</f>
        <v>22593.737639999999</v>
      </c>
      <c r="T34" s="58">
        <f>T9</f>
        <v>1</v>
      </c>
      <c r="U34" s="12">
        <f>O34+U9</f>
        <v>761.77821907499992</v>
      </c>
      <c r="V34" s="58">
        <f>U34/$U$46</f>
        <v>1</v>
      </c>
      <c r="W34" s="12"/>
      <c r="X34" s="32"/>
      <c r="Y34" s="12">
        <f>Y9</f>
        <v>18181.738639999996</v>
      </c>
      <c r="Z34" s="58">
        <f>Z9</f>
        <v>1</v>
      </c>
    </row>
    <row r="35" spans="2:26" x14ac:dyDescent="0.25">
      <c r="B35" s="31" t="s">
        <v>35</v>
      </c>
      <c r="C35" s="8">
        <f t="shared" ref="C35:D45" si="0">C10</f>
        <v>0</v>
      </c>
      <c r="D35" s="29">
        <f t="shared" si="0"/>
        <v>0</v>
      </c>
      <c r="E35" s="8"/>
      <c r="F35" s="30"/>
      <c r="G35" s="8">
        <f t="shared" ref="G35:H45" si="1">G10</f>
        <v>0</v>
      </c>
      <c r="H35" s="29">
        <f t="shared" si="1"/>
        <v>0</v>
      </c>
      <c r="I35" s="6">
        <f t="shared" ref="I35:I45" si="2">C35+I10</f>
        <v>0</v>
      </c>
      <c r="J35" s="58">
        <f t="shared" ref="J35:J45" si="3">I35/$I$46</f>
        <v>0</v>
      </c>
      <c r="K35" s="6"/>
      <c r="L35" s="28"/>
      <c r="M35" s="6">
        <f t="shared" ref="M35:N46" si="4">M10</f>
        <v>0</v>
      </c>
      <c r="N35" s="58">
        <f t="shared" si="4"/>
        <v>0</v>
      </c>
      <c r="O35" s="6">
        <f t="shared" ref="O35:O45" si="5">I35+O10</f>
        <v>0</v>
      </c>
      <c r="P35" s="58">
        <f t="shared" ref="P35:P45" si="6">O35/$I$46</f>
        <v>0</v>
      </c>
      <c r="Q35" s="6"/>
      <c r="R35" s="28"/>
      <c r="S35" s="6">
        <f t="shared" ref="S35:T35" si="7">S10</f>
        <v>0</v>
      </c>
      <c r="T35" s="58">
        <f t="shared" si="7"/>
        <v>0</v>
      </c>
      <c r="U35" s="6">
        <f t="shared" ref="U35:U45" si="8">O35+U10</f>
        <v>0</v>
      </c>
      <c r="V35" s="58">
        <f t="shared" ref="V35:V45" si="9">U35/$I$46</f>
        <v>0</v>
      </c>
      <c r="W35" s="6"/>
      <c r="X35" s="28"/>
      <c r="Y35" s="6">
        <f t="shared" ref="Y35:Z35" si="10">Y10</f>
        <v>0</v>
      </c>
      <c r="Z35" s="58">
        <f t="shared" si="10"/>
        <v>0</v>
      </c>
    </row>
    <row r="36" spans="2:26" x14ac:dyDescent="0.25">
      <c r="B36" s="31" t="s">
        <v>36</v>
      </c>
      <c r="C36" s="8">
        <f t="shared" si="0"/>
        <v>0</v>
      </c>
      <c r="D36" s="29">
        <f t="shared" si="0"/>
        <v>0</v>
      </c>
      <c r="E36" s="8"/>
      <c r="F36" s="30"/>
      <c r="G36" s="8">
        <f t="shared" si="1"/>
        <v>0</v>
      </c>
      <c r="H36" s="29">
        <f t="shared" si="1"/>
        <v>0</v>
      </c>
      <c r="I36" s="6">
        <f t="shared" si="2"/>
        <v>0</v>
      </c>
      <c r="J36" s="58">
        <f t="shared" si="3"/>
        <v>0</v>
      </c>
      <c r="K36" s="6"/>
      <c r="L36" s="28"/>
      <c r="M36" s="6">
        <f t="shared" si="4"/>
        <v>0</v>
      </c>
      <c r="N36" s="58">
        <f t="shared" si="4"/>
        <v>0</v>
      </c>
      <c r="O36" s="6">
        <f t="shared" si="5"/>
        <v>0</v>
      </c>
      <c r="P36" s="58">
        <f t="shared" si="6"/>
        <v>0</v>
      </c>
      <c r="Q36" s="6"/>
      <c r="R36" s="28"/>
      <c r="S36" s="6">
        <f t="shared" ref="S36:T36" si="11">S11</f>
        <v>0</v>
      </c>
      <c r="T36" s="58">
        <f t="shared" si="11"/>
        <v>0</v>
      </c>
      <c r="U36" s="6">
        <f t="shared" si="8"/>
        <v>0</v>
      </c>
      <c r="V36" s="58">
        <f t="shared" si="9"/>
        <v>0</v>
      </c>
      <c r="W36" s="6"/>
      <c r="X36" s="28"/>
      <c r="Y36" s="6">
        <f t="shared" ref="Y36:Z36" si="12">Y11</f>
        <v>0</v>
      </c>
      <c r="Z36" s="58">
        <f t="shared" si="12"/>
        <v>0</v>
      </c>
    </row>
    <row r="37" spans="2:26" x14ac:dyDescent="0.25">
      <c r="B37" s="31" t="s">
        <v>13</v>
      </c>
      <c r="C37" s="8">
        <f t="shared" si="0"/>
        <v>0</v>
      </c>
      <c r="D37" s="29">
        <f t="shared" si="0"/>
        <v>0</v>
      </c>
      <c r="E37" s="8"/>
      <c r="F37" s="30"/>
      <c r="G37" s="8">
        <f t="shared" si="1"/>
        <v>0</v>
      </c>
      <c r="H37" s="29">
        <f t="shared" si="1"/>
        <v>0</v>
      </c>
      <c r="I37" s="6">
        <f t="shared" si="2"/>
        <v>0</v>
      </c>
      <c r="J37" s="58">
        <f t="shared" si="3"/>
        <v>0</v>
      </c>
      <c r="K37" s="6"/>
      <c r="L37" s="28"/>
      <c r="M37" s="6">
        <f t="shared" si="4"/>
        <v>0</v>
      </c>
      <c r="N37" s="58">
        <f t="shared" si="4"/>
        <v>0</v>
      </c>
      <c r="O37" s="6">
        <f t="shared" si="5"/>
        <v>0</v>
      </c>
      <c r="P37" s="58">
        <f t="shared" si="6"/>
        <v>0</v>
      </c>
      <c r="Q37" s="6"/>
      <c r="R37" s="28"/>
      <c r="S37" s="6">
        <f t="shared" ref="S37:T37" si="13">S12</f>
        <v>0</v>
      </c>
      <c r="T37" s="58">
        <f t="shared" si="13"/>
        <v>0</v>
      </c>
      <c r="U37" s="6">
        <f t="shared" si="8"/>
        <v>0</v>
      </c>
      <c r="V37" s="58">
        <f t="shared" si="9"/>
        <v>0</v>
      </c>
      <c r="W37" s="6"/>
      <c r="X37" s="28"/>
      <c r="Y37" s="6">
        <f t="shared" ref="Y37:Z37" si="14">Y12</f>
        <v>0</v>
      </c>
      <c r="Z37" s="58">
        <f t="shared" si="14"/>
        <v>0</v>
      </c>
    </row>
    <row r="38" spans="2:26" x14ac:dyDescent="0.25">
      <c r="B38" s="31" t="s">
        <v>12</v>
      </c>
      <c r="C38" s="8">
        <f t="shared" si="0"/>
        <v>0</v>
      </c>
      <c r="D38" s="29">
        <f t="shared" si="0"/>
        <v>0</v>
      </c>
      <c r="E38" s="8"/>
      <c r="F38" s="30"/>
      <c r="G38" s="8">
        <f t="shared" si="1"/>
        <v>0</v>
      </c>
      <c r="H38" s="29">
        <f t="shared" si="1"/>
        <v>0</v>
      </c>
      <c r="I38" s="6">
        <f t="shared" si="2"/>
        <v>0</v>
      </c>
      <c r="J38" s="58">
        <f t="shared" si="3"/>
        <v>0</v>
      </c>
      <c r="K38" s="6"/>
      <c r="L38" s="28"/>
      <c r="M38" s="6">
        <f t="shared" si="4"/>
        <v>0</v>
      </c>
      <c r="N38" s="58">
        <f t="shared" si="4"/>
        <v>0</v>
      </c>
      <c r="O38" s="6">
        <f t="shared" si="5"/>
        <v>0</v>
      </c>
      <c r="P38" s="58">
        <f t="shared" si="6"/>
        <v>0</v>
      </c>
      <c r="Q38" s="6"/>
      <c r="R38" s="28"/>
      <c r="S38" s="6">
        <f t="shared" ref="S38:T38" si="15">S13</f>
        <v>0</v>
      </c>
      <c r="T38" s="58">
        <f t="shared" si="15"/>
        <v>0</v>
      </c>
      <c r="U38" s="6">
        <f t="shared" si="8"/>
        <v>0</v>
      </c>
      <c r="V38" s="58">
        <f t="shared" si="9"/>
        <v>0</v>
      </c>
      <c r="W38" s="6"/>
      <c r="X38" s="28"/>
      <c r="Y38" s="6">
        <f t="shared" ref="Y38:Z38" si="16">Y13</f>
        <v>0</v>
      </c>
      <c r="Z38" s="58">
        <f t="shared" si="16"/>
        <v>0</v>
      </c>
    </row>
    <row r="39" spans="2:26" x14ac:dyDescent="0.25">
      <c r="B39" s="31" t="s">
        <v>11</v>
      </c>
      <c r="C39" s="8">
        <f t="shared" si="0"/>
        <v>0</v>
      </c>
      <c r="D39" s="29">
        <f t="shared" si="0"/>
        <v>0</v>
      </c>
      <c r="E39" s="8"/>
      <c r="F39" s="30"/>
      <c r="G39" s="8">
        <f t="shared" si="1"/>
        <v>0</v>
      </c>
      <c r="H39" s="29">
        <f t="shared" si="1"/>
        <v>0</v>
      </c>
      <c r="I39" s="6">
        <f t="shared" si="2"/>
        <v>0</v>
      </c>
      <c r="J39" s="58">
        <f t="shared" si="3"/>
        <v>0</v>
      </c>
      <c r="K39" s="6"/>
      <c r="L39" s="28"/>
      <c r="M39" s="6">
        <f t="shared" si="4"/>
        <v>0</v>
      </c>
      <c r="N39" s="58">
        <f t="shared" si="4"/>
        <v>0</v>
      </c>
      <c r="O39" s="6">
        <f t="shared" si="5"/>
        <v>0</v>
      </c>
      <c r="P39" s="58">
        <f t="shared" si="6"/>
        <v>0</v>
      </c>
      <c r="Q39" s="6"/>
      <c r="R39" s="28"/>
      <c r="S39" s="6">
        <f t="shared" ref="S39:T39" si="17">S14</f>
        <v>0</v>
      </c>
      <c r="T39" s="58">
        <f t="shared" si="17"/>
        <v>0</v>
      </c>
      <c r="U39" s="6">
        <f t="shared" si="8"/>
        <v>0</v>
      </c>
      <c r="V39" s="58">
        <f t="shared" si="9"/>
        <v>0</v>
      </c>
      <c r="W39" s="6"/>
      <c r="X39" s="28"/>
      <c r="Y39" s="6">
        <f t="shared" ref="Y39:Z39" si="18">Y14</f>
        <v>0</v>
      </c>
      <c r="Z39" s="58">
        <f t="shared" si="18"/>
        <v>0</v>
      </c>
    </row>
    <row r="40" spans="2:26" x14ac:dyDescent="0.25">
      <c r="B40" s="31" t="s">
        <v>10</v>
      </c>
      <c r="C40" s="8">
        <f t="shared" si="0"/>
        <v>0</v>
      </c>
      <c r="D40" s="29">
        <f t="shared" si="0"/>
        <v>0</v>
      </c>
      <c r="E40" s="8"/>
      <c r="F40" s="30"/>
      <c r="G40" s="8">
        <f t="shared" si="1"/>
        <v>0</v>
      </c>
      <c r="H40" s="29">
        <f t="shared" si="1"/>
        <v>0</v>
      </c>
      <c r="I40" s="6">
        <f t="shared" si="2"/>
        <v>0</v>
      </c>
      <c r="J40" s="58">
        <f t="shared" si="3"/>
        <v>0</v>
      </c>
      <c r="K40" s="6"/>
      <c r="L40" s="28"/>
      <c r="M40" s="6">
        <f t="shared" si="4"/>
        <v>0</v>
      </c>
      <c r="N40" s="58">
        <f t="shared" si="4"/>
        <v>0</v>
      </c>
      <c r="O40" s="6">
        <f t="shared" si="5"/>
        <v>0</v>
      </c>
      <c r="P40" s="58">
        <f t="shared" si="6"/>
        <v>0</v>
      </c>
      <c r="Q40" s="6"/>
      <c r="R40" s="28"/>
      <c r="S40" s="6">
        <f t="shared" ref="S40:T40" si="19">S15</f>
        <v>0</v>
      </c>
      <c r="T40" s="58">
        <f t="shared" si="19"/>
        <v>0</v>
      </c>
      <c r="U40" s="6">
        <f t="shared" si="8"/>
        <v>0</v>
      </c>
      <c r="V40" s="58">
        <f t="shared" si="9"/>
        <v>0</v>
      </c>
      <c r="W40" s="6"/>
      <c r="X40" s="28"/>
      <c r="Y40" s="6">
        <f t="shared" ref="Y40:Z40" si="20">Y15</f>
        <v>0</v>
      </c>
      <c r="Z40" s="58">
        <f t="shared" si="20"/>
        <v>0</v>
      </c>
    </row>
    <row r="41" spans="2:26" x14ac:dyDescent="0.25">
      <c r="B41" s="31" t="s">
        <v>9</v>
      </c>
      <c r="C41" s="8">
        <f t="shared" si="0"/>
        <v>0</v>
      </c>
      <c r="D41" s="29">
        <f t="shared" si="0"/>
        <v>0</v>
      </c>
      <c r="E41" s="8"/>
      <c r="F41" s="30"/>
      <c r="G41" s="8">
        <f t="shared" si="1"/>
        <v>0</v>
      </c>
      <c r="H41" s="29">
        <f t="shared" si="1"/>
        <v>0</v>
      </c>
      <c r="I41" s="6">
        <f t="shared" si="2"/>
        <v>0</v>
      </c>
      <c r="J41" s="58">
        <f t="shared" si="3"/>
        <v>0</v>
      </c>
      <c r="K41" s="6"/>
      <c r="L41" s="28"/>
      <c r="M41" s="6">
        <f t="shared" si="4"/>
        <v>0</v>
      </c>
      <c r="N41" s="58">
        <f t="shared" si="4"/>
        <v>0</v>
      </c>
      <c r="O41" s="6">
        <f t="shared" si="5"/>
        <v>0</v>
      </c>
      <c r="P41" s="58">
        <f t="shared" si="6"/>
        <v>0</v>
      </c>
      <c r="Q41" s="6"/>
      <c r="R41" s="28"/>
      <c r="S41" s="6">
        <f t="shared" ref="S41:T41" si="21">S16</f>
        <v>0</v>
      </c>
      <c r="T41" s="58">
        <f t="shared" si="21"/>
        <v>0</v>
      </c>
      <c r="U41" s="6">
        <f t="shared" si="8"/>
        <v>0</v>
      </c>
      <c r="V41" s="58">
        <f t="shared" si="9"/>
        <v>0</v>
      </c>
      <c r="W41" s="6"/>
      <c r="X41" s="28"/>
      <c r="Y41" s="6">
        <f t="shared" ref="Y41:Z41" si="22">Y16</f>
        <v>0</v>
      </c>
      <c r="Z41" s="58">
        <f t="shared" si="22"/>
        <v>0</v>
      </c>
    </row>
    <row r="42" spans="2:26" x14ac:dyDescent="0.25">
      <c r="B42" s="31" t="s">
        <v>8</v>
      </c>
      <c r="C42" s="8">
        <f t="shared" si="0"/>
        <v>0</v>
      </c>
      <c r="D42" s="29">
        <f t="shared" si="0"/>
        <v>0</v>
      </c>
      <c r="E42" s="8"/>
      <c r="F42" s="30"/>
      <c r="G42" s="8">
        <f t="shared" si="1"/>
        <v>0</v>
      </c>
      <c r="H42" s="29">
        <f t="shared" si="1"/>
        <v>0</v>
      </c>
      <c r="I42" s="6">
        <f t="shared" si="2"/>
        <v>0</v>
      </c>
      <c r="J42" s="58">
        <f t="shared" si="3"/>
        <v>0</v>
      </c>
      <c r="K42" s="6"/>
      <c r="L42" s="28"/>
      <c r="M42" s="6">
        <f t="shared" si="4"/>
        <v>0</v>
      </c>
      <c r="N42" s="58">
        <f t="shared" si="4"/>
        <v>0</v>
      </c>
      <c r="O42" s="6">
        <f t="shared" si="5"/>
        <v>0</v>
      </c>
      <c r="P42" s="58">
        <f t="shared" si="6"/>
        <v>0</v>
      </c>
      <c r="Q42" s="6"/>
      <c r="R42" s="28"/>
      <c r="S42" s="6">
        <f t="shared" ref="S42:T42" si="23">S17</f>
        <v>0</v>
      </c>
      <c r="T42" s="58">
        <f t="shared" si="23"/>
        <v>0</v>
      </c>
      <c r="U42" s="6">
        <f t="shared" si="8"/>
        <v>0</v>
      </c>
      <c r="V42" s="58">
        <f t="shared" si="9"/>
        <v>0</v>
      </c>
      <c r="W42" s="6"/>
      <c r="X42" s="28"/>
      <c r="Y42" s="6">
        <f t="shared" ref="Y42:Z42" si="24">Y17</f>
        <v>0</v>
      </c>
      <c r="Z42" s="58">
        <f t="shared" si="24"/>
        <v>0</v>
      </c>
    </row>
    <row r="43" spans="2:26" x14ac:dyDescent="0.25">
      <c r="B43" s="31" t="s">
        <v>7</v>
      </c>
      <c r="C43" s="8">
        <f t="shared" si="0"/>
        <v>0</v>
      </c>
      <c r="D43" s="29">
        <f t="shared" si="0"/>
        <v>0</v>
      </c>
      <c r="E43" s="8"/>
      <c r="F43" s="30"/>
      <c r="G43" s="8">
        <f t="shared" si="1"/>
        <v>0</v>
      </c>
      <c r="H43" s="29">
        <f t="shared" si="1"/>
        <v>0</v>
      </c>
      <c r="I43" s="6">
        <f t="shared" si="2"/>
        <v>0</v>
      </c>
      <c r="J43" s="58">
        <f t="shared" si="3"/>
        <v>0</v>
      </c>
      <c r="K43" s="6"/>
      <c r="L43" s="28"/>
      <c r="M43" s="6">
        <f t="shared" si="4"/>
        <v>0</v>
      </c>
      <c r="N43" s="58">
        <f t="shared" si="4"/>
        <v>0</v>
      </c>
      <c r="O43" s="6">
        <f t="shared" si="5"/>
        <v>0</v>
      </c>
      <c r="P43" s="58">
        <f t="shared" si="6"/>
        <v>0</v>
      </c>
      <c r="Q43" s="6"/>
      <c r="R43" s="28"/>
      <c r="S43" s="6">
        <f t="shared" ref="S43:T43" si="25">S18</f>
        <v>0</v>
      </c>
      <c r="T43" s="58">
        <f t="shared" si="25"/>
        <v>0</v>
      </c>
      <c r="U43" s="6">
        <f t="shared" si="8"/>
        <v>0</v>
      </c>
      <c r="V43" s="58">
        <f t="shared" si="9"/>
        <v>0</v>
      </c>
      <c r="W43" s="6"/>
      <c r="X43" s="28"/>
      <c r="Y43" s="6">
        <f t="shared" ref="Y43:Z43" si="26">Y18</f>
        <v>0</v>
      </c>
      <c r="Z43" s="58">
        <f t="shared" si="26"/>
        <v>0</v>
      </c>
    </row>
    <row r="44" spans="2:26" x14ac:dyDescent="0.25">
      <c r="B44" s="31" t="s">
        <v>6</v>
      </c>
      <c r="C44" s="8">
        <f t="shared" si="0"/>
        <v>0</v>
      </c>
      <c r="D44" s="29">
        <f t="shared" si="0"/>
        <v>0</v>
      </c>
      <c r="E44" s="8"/>
      <c r="F44" s="30"/>
      <c r="G44" s="8">
        <f t="shared" si="1"/>
        <v>0</v>
      </c>
      <c r="H44" s="29">
        <f t="shared" si="1"/>
        <v>0</v>
      </c>
      <c r="I44" s="6">
        <f t="shared" si="2"/>
        <v>0</v>
      </c>
      <c r="J44" s="58">
        <f t="shared" si="3"/>
        <v>0</v>
      </c>
      <c r="K44" s="6"/>
      <c r="L44" s="28"/>
      <c r="M44" s="6">
        <f t="shared" si="4"/>
        <v>0</v>
      </c>
      <c r="N44" s="58">
        <f t="shared" si="4"/>
        <v>0</v>
      </c>
      <c r="O44" s="6">
        <f t="shared" si="5"/>
        <v>0</v>
      </c>
      <c r="P44" s="58">
        <f t="shared" si="6"/>
        <v>0</v>
      </c>
      <c r="Q44" s="6"/>
      <c r="R44" s="28"/>
      <c r="S44" s="6">
        <f t="shared" ref="S44:T44" si="27">S19</f>
        <v>0</v>
      </c>
      <c r="T44" s="58">
        <f t="shared" si="27"/>
        <v>0</v>
      </c>
      <c r="U44" s="6">
        <f t="shared" si="8"/>
        <v>0</v>
      </c>
      <c r="V44" s="58">
        <f t="shared" si="9"/>
        <v>0</v>
      </c>
      <c r="W44" s="6"/>
      <c r="X44" s="28"/>
      <c r="Y44" s="6">
        <f t="shared" ref="Y44:Z44" si="28">Y19</f>
        <v>0</v>
      </c>
      <c r="Z44" s="58">
        <f t="shared" si="28"/>
        <v>0</v>
      </c>
    </row>
    <row r="45" spans="2:26" x14ac:dyDescent="0.25">
      <c r="B45" s="31" t="s">
        <v>5</v>
      </c>
      <c r="C45" s="52">
        <f t="shared" si="0"/>
        <v>0</v>
      </c>
      <c r="D45" s="29">
        <f t="shared" si="0"/>
        <v>0</v>
      </c>
      <c r="E45" s="68"/>
      <c r="F45" s="69"/>
      <c r="G45" s="52">
        <f t="shared" si="1"/>
        <v>0</v>
      </c>
      <c r="H45" s="29">
        <f t="shared" si="1"/>
        <v>0</v>
      </c>
      <c r="I45" s="45">
        <f t="shared" si="2"/>
        <v>0</v>
      </c>
      <c r="J45" s="58">
        <f t="shared" si="3"/>
        <v>0</v>
      </c>
      <c r="K45" s="6"/>
      <c r="L45" s="28"/>
      <c r="M45" s="45">
        <f t="shared" si="4"/>
        <v>0</v>
      </c>
      <c r="N45" s="58">
        <f t="shared" si="4"/>
        <v>0</v>
      </c>
      <c r="O45" s="45">
        <f t="shared" si="5"/>
        <v>0</v>
      </c>
      <c r="P45" s="58">
        <f t="shared" si="6"/>
        <v>0</v>
      </c>
      <c r="Q45" s="6"/>
      <c r="R45" s="28"/>
      <c r="S45" s="45">
        <f t="shared" ref="S45:T45" si="29">S20</f>
        <v>0</v>
      </c>
      <c r="T45" s="58">
        <f t="shared" si="29"/>
        <v>0</v>
      </c>
      <c r="U45" s="45">
        <f t="shared" si="8"/>
        <v>0</v>
      </c>
      <c r="V45" s="58">
        <f t="shared" si="9"/>
        <v>0</v>
      </c>
      <c r="W45" s="6"/>
      <c r="X45" s="28"/>
      <c r="Y45" s="45">
        <f t="shared" ref="Y45:Z45" si="30">Y20</f>
        <v>0</v>
      </c>
      <c r="Z45" s="58">
        <f t="shared" si="30"/>
        <v>0</v>
      </c>
    </row>
    <row r="46" spans="2:26" x14ac:dyDescent="0.25">
      <c r="B46" s="27" t="s">
        <v>0</v>
      </c>
      <c r="C46" s="65">
        <f>SUM(C34:C45)</f>
        <v>146.81310117500001</v>
      </c>
      <c r="D46" s="67">
        <v>1</v>
      </c>
      <c r="E46" s="72"/>
      <c r="F46" s="73"/>
      <c r="G46" s="65">
        <f>SUM(G34:G45)</f>
        <v>13817.70364</v>
      </c>
      <c r="H46" s="67">
        <v>1</v>
      </c>
      <c r="I46" s="60">
        <f>SUM(I34:I45)</f>
        <v>328.53878359999999</v>
      </c>
      <c r="J46" s="62">
        <f>SUM(J34:J45)</f>
        <v>1</v>
      </c>
      <c r="K46" s="25"/>
      <c r="L46" s="26"/>
      <c r="M46" s="60">
        <f t="shared" si="4"/>
        <v>17103.593639999999</v>
      </c>
      <c r="N46" s="62">
        <f t="shared" si="4"/>
        <v>1</v>
      </c>
      <c r="O46" s="60">
        <f>SUM(O34:O45)</f>
        <v>568.597246025</v>
      </c>
      <c r="P46" s="62">
        <f>SUM(P34:P45)</f>
        <v>1.730685308427008</v>
      </c>
      <c r="Q46" s="25"/>
      <c r="R46" s="26"/>
      <c r="S46" s="60">
        <f t="shared" ref="S46:T46" si="31">S21</f>
        <v>22593.737639999999</v>
      </c>
      <c r="T46" s="62">
        <f t="shared" si="31"/>
        <v>1</v>
      </c>
      <c r="U46" s="60">
        <f>SUM(U34:U45)</f>
        <v>761.77821907499992</v>
      </c>
      <c r="V46" s="62">
        <f>SUM(V34:V45)</f>
        <v>1</v>
      </c>
      <c r="W46" s="25"/>
      <c r="X46" s="26"/>
      <c r="Y46" s="60">
        <f t="shared" ref="Y46:Z46" si="32">Y21</f>
        <v>18181.738639999996</v>
      </c>
      <c r="Z46" s="62">
        <f t="shared" si="32"/>
        <v>1</v>
      </c>
    </row>
    <row r="47" spans="2:26" x14ac:dyDescent="0.25">
      <c r="B47" s="24"/>
      <c r="C47" s="23"/>
      <c r="D47" s="22"/>
      <c r="E47" s="23"/>
      <c r="F47" s="22"/>
      <c r="G47" s="23"/>
      <c r="H47" s="22"/>
      <c r="I47" s="23"/>
      <c r="J47" s="22"/>
      <c r="K47" s="23"/>
      <c r="L47" s="22"/>
      <c r="M47" s="23"/>
      <c r="N47" s="22"/>
      <c r="O47" s="23"/>
      <c r="P47" s="22"/>
      <c r="Q47" s="23"/>
      <c r="R47" s="22"/>
      <c r="S47" s="23"/>
      <c r="T47" s="22"/>
      <c r="U47" s="23"/>
      <c r="V47" s="22"/>
      <c r="W47" s="23"/>
      <c r="X47" s="22"/>
      <c r="Y47" s="23"/>
      <c r="Z47" s="22"/>
    </row>
    <row r="48" spans="2:26" ht="15.6" x14ac:dyDescent="0.3">
      <c r="B48" s="21" t="s">
        <v>4</v>
      </c>
      <c r="C48" s="74">
        <f>C23</f>
        <v>0</v>
      </c>
      <c r="D48" s="13">
        <f>D23</f>
        <v>0</v>
      </c>
      <c r="E48" s="14"/>
      <c r="F48" s="13"/>
      <c r="G48" s="74">
        <f>G23</f>
        <v>13817.70364</v>
      </c>
      <c r="H48" s="13">
        <f>H23</f>
        <v>1</v>
      </c>
      <c r="I48" s="12">
        <f>I46</f>
        <v>328.53878359999999</v>
      </c>
      <c r="J48" s="10">
        <f>J23</f>
        <v>0</v>
      </c>
      <c r="K48" s="12"/>
      <c r="L48" s="10"/>
      <c r="M48" s="12">
        <f t="shared" ref="M48:N50" si="33">M23</f>
        <v>17103.593639999999</v>
      </c>
      <c r="N48" s="10">
        <f t="shared" si="33"/>
        <v>1</v>
      </c>
      <c r="O48" s="12">
        <f>O46</f>
        <v>568.597246025</v>
      </c>
      <c r="P48" s="10">
        <f>P23</f>
        <v>0</v>
      </c>
      <c r="Q48" s="12"/>
      <c r="R48" s="10"/>
      <c r="S48" s="12">
        <f t="shared" ref="S48:T48" si="34">S23</f>
        <v>22593.737639999999</v>
      </c>
      <c r="T48" s="10">
        <f t="shared" si="34"/>
        <v>1</v>
      </c>
      <c r="U48" s="12">
        <f>U46</f>
        <v>761.77821907499992</v>
      </c>
      <c r="V48" s="10">
        <f>V23</f>
        <v>0</v>
      </c>
      <c r="W48" s="12"/>
      <c r="X48" s="10"/>
      <c r="Y48" s="12">
        <f t="shared" ref="Y48:Z48" si="35">Y23</f>
        <v>18181.738639999996</v>
      </c>
      <c r="Z48" s="10">
        <f t="shared" si="35"/>
        <v>1</v>
      </c>
    </row>
    <row r="49" spans="2:26" ht="15.6" x14ac:dyDescent="0.3">
      <c r="B49" s="20" t="s">
        <v>3</v>
      </c>
      <c r="C49" s="77">
        <f>C24</f>
        <v>0</v>
      </c>
      <c r="D49" s="59">
        <f>D24</f>
        <v>0</v>
      </c>
      <c r="E49" s="8"/>
      <c r="F49" s="7"/>
      <c r="G49" s="77">
        <f>G24</f>
        <v>0</v>
      </c>
      <c r="H49" s="59">
        <f>H24</f>
        <v>0</v>
      </c>
      <c r="I49" s="57">
        <v>0</v>
      </c>
      <c r="J49" s="10">
        <f>J24</f>
        <v>0</v>
      </c>
      <c r="K49" s="6"/>
      <c r="L49" s="5"/>
      <c r="M49" s="57">
        <f t="shared" si="33"/>
        <v>0</v>
      </c>
      <c r="N49" s="10">
        <f t="shared" si="33"/>
        <v>0</v>
      </c>
      <c r="O49" s="57">
        <v>0</v>
      </c>
      <c r="P49" s="10">
        <f>P24</f>
        <v>0</v>
      </c>
      <c r="Q49" s="6"/>
      <c r="R49" s="5"/>
      <c r="S49" s="57">
        <f t="shared" ref="S49:T49" si="36">S24</f>
        <v>0</v>
      </c>
      <c r="T49" s="10">
        <f t="shared" si="36"/>
        <v>0</v>
      </c>
      <c r="U49" s="57">
        <v>0</v>
      </c>
      <c r="V49" s="10">
        <f>V24</f>
        <v>0</v>
      </c>
      <c r="W49" s="6"/>
      <c r="X49" s="5"/>
      <c r="Y49" s="57">
        <f t="shared" ref="Y49:Z49" si="37">Y24</f>
        <v>0</v>
      </c>
      <c r="Z49" s="10">
        <f t="shared" si="37"/>
        <v>0</v>
      </c>
    </row>
    <row r="50" spans="2:26" x14ac:dyDescent="0.25">
      <c r="B50" s="19" t="s">
        <v>0</v>
      </c>
      <c r="C50" s="78">
        <f>C46</f>
        <v>146.81310117500001</v>
      </c>
      <c r="D50" s="54">
        <v>1</v>
      </c>
      <c r="E50" s="76"/>
      <c r="F50" s="54"/>
      <c r="G50" s="78">
        <f>G46</f>
        <v>13817.70364</v>
      </c>
      <c r="H50" s="54">
        <v>1</v>
      </c>
      <c r="I50" s="55">
        <f>SUM(I48:I49)</f>
        <v>328.53878359999999</v>
      </c>
      <c r="J50" s="44">
        <v>1</v>
      </c>
      <c r="K50" s="3"/>
      <c r="L50" s="2"/>
      <c r="M50" s="55">
        <f t="shared" si="33"/>
        <v>17103.593639999999</v>
      </c>
      <c r="N50" s="44">
        <f t="shared" si="33"/>
        <v>1</v>
      </c>
      <c r="O50" s="55">
        <f>SUM(O48:O49)</f>
        <v>568.597246025</v>
      </c>
      <c r="P50" s="44">
        <v>1</v>
      </c>
      <c r="Q50" s="3"/>
      <c r="R50" s="2"/>
      <c r="S50" s="55">
        <f t="shared" ref="S50:T50" si="38">S25</f>
        <v>22593.737639999999</v>
      </c>
      <c r="T50" s="44">
        <f t="shared" si="38"/>
        <v>1</v>
      </c>
      <c r="U50" s="55">
        <f>SUM(U48:U49)</f>
        <v>761.77821907499992</v>
      </c>
      <c r="V50" s="44">
        <v>1</v>
      </c>
      <c r="W50" s="3"/>
      <c r="X50" s="2"/>
      <c r="Y50" s="55">
        <f t="shared" ref="Y50:Z50" si="39">Y25</f>
        <v>18181.738639999996</v>
      </c>
      <c r="Z50" s="44">
        <f t="shared" si="39"/>
        <v>1</v>
      </c>
    </row>
    <row r="51" spans="2:26" x14ac:dyDescent="0.25">
      <c r="B51" s="18"/>
      <c r="C51" s="56"/>
      <c r="D51" s="16"/>
      <c r="E51" s="17"/>
      <c r="F51" s="16"/>
      <c r="G51" s="17"/>
      <c r="H51" s="16"/>
      <c r="I51" s="17"/>
      <c r="J51" s="16"/>
      <c r="K51" s="17"/>
      <c r="L51" s="16"/>
      <c r="M51" s="17"/>
      <c r="N51" s="16"/>
      <c r="O51" s="17"/>
      <c r="P51" s="16"/>
      <c r="Q51" s="17"/>
      <c r="R51" s="16"/>
      <c r="S51" s="17"/>
      <c r="T51" s="16"/>
      <c r="U51" s="17"/>
      <c r="V51" s="16"/>
      <c r="W51" s="17"/>
      <c r="X51" s="16"/>
      <c r="Y51" s="17"/>
      <c r="Z51" s="16"/>
    </row>
    <row r="52" spans="2:26" ht="15.6" x14ac:dyDescent="0.3">
      <c r="B52" s="15" t="s">
        <v>2</v>
      </c>
      <c r="C52" s="74">
        <f>C27</f>
        <v>146.81310117500001</v>
      </c>
      <c r="D52" s="13">
        <f>D27</f>
        <v>0</v>
      </c>
      <c r="E52" s="14"/>
      <c r="F52" s="13"/>
      <c r="G52" s="74">
        <f>G27</f>
        <v>13817.70364</v>
      </c>
      <c r="H52" s="13">
        <f>H27</f>
        <v>1</v>
      </c>
      <c r="I52" s="12">
        <f>C27+I27</f>
        <v>328.53878359999999</v>
      </c>
      <c r="J52" s="58">
        <f>I52/I54</f>
        <v>1</v>
      </c>
      <c r="K52" s="12"/>
      <c r="L52" s="10"/>
      <c r="M52" s="12">
        <f t="shared" ref="M52:N54" si="40">M27</f>
        <v>17103.593639999999</v>
      </c>
      <c r="N52" s="10">
        <f t="shared" si="40"/>
        <v>1</v>
      </c>
      <c r="O52" s="12">
        <f>I52+O27</f>
        <v>328.53878359999999</v>
      </c>
      <c r="P52" s="58">
        <f>O52/O54</f>
        <v>1</v>
      </c>
      <c r="Q52" s="12"/>
      <c r="R52" s="10"/>
      <c r="S52" s="12">
        <f t="shared" ref="S52:T52" si="41">S27</f>
        <v>22593.737639999999</v>
      </c>
      <c r="T52" s="10">
        <f t="shared" si="41"/>
        <v>1</v>
      </c>
      <c r="U52" s="12">
        <f>U48</f>
        <v>761.77821907499992</v>
      </c>
      <c r="V52" s="58">
        <f>U52/U54</f>
        <v>1</v>
      </c>
      <c r="W52" s="12"/>
      <c r="X52" s="10"/>
      <c r="Y52" s="12">
        <f t="shared" ref="Y52:Z52" si="42">Y27</f>
        <v>18181.738639999996</v>
      </c>
      <c r="Z52" s="10">
        <f t="shared" si="42"/>
        <v>1</v>
      </c>
    </row>
    <row r="53" spans="2:26" ht="15.6" x14ac:dyDescent="0.3">
      <c r="B53" s="9" t="s">
        <v>1</v>
      </c>
      <c r="C53" s="77">
        <f>C28</f>
        <v>0</v>
      </c>
      <c r="D53" s="59">
        <f>D28</f>
        <v>0</v>
      </c>
      <c r="E53" s="8"/>
      <c r="F53" s="7"/>
      <c r="G53" s="77">
        <f>G28</f>
        <v>0</v>
      </c>
      <c r="H53" s="59">
        <f>H28</f>
        <v>0</v>
      </c>
      <c r="I53" s="12">
        <f>C28+I28</f>
        <v>0</v>
      </c>
      <c r="J53" s="58">
        <f>I53/I54</f>
        <v>0</v>
      </c>
      <c r="K53" s="6"/>
      <c r="L53" s="5"/>
      <c r="M53" s="57">
        <f t="shared" si="40"/>
        <v>0</v>
      </c>
      <c r="N53" s="10">
        <f t="shared" si="40"/>
        <v>0</v>
      </c>
      <c r="O53" s="12">
        <f>I28+O28</f>
        <v>0</v>
      </c>
      <c r="P53" s="58">
        <f>O53/O54</f>
        <v>0</v>
      </c>
      <c r="Q53" s="6"/>
      <c r="R53" s="5"/>
      <c r="S53" s="57">
        <f t="shared" ref="S53:T53" si="43">S28</f>
        <v>0</v>
      </c>
      <c r="T53" s="10">
        <f t="shared" si="43"/>
        <v>0</v>
      </c>
      <c r="U53" s="12">
        <f>O28+U28</f>
        <v>0</v>
      </c>
      <c r="V53" s="58">
        <f>U53/U54</f>
        <v>0</v>
      </c>
      <c r="W53" s="6"/>
      <c r="X53" s="5"/>
      <c r="Y53" s="57">
        <f t="shared" ref="Y53:Z53" si="44">Y28</f>
        <v>0</v>
      </c>
      <c r="Z53" s="10">
        <f t="shared" si="44"/>
        <v>0</v>
      </c>
    </row>
    <row r="54" spans="2:26" x14ac:dyDescent="0.25">
      <c r="B54" s="4" t="s">
        <v>0</v>
      </c>
      <c r="C54" s="78">
        <f>C46</f>
        <v>146.81310117500001</v>
      </c>
      <c r="D54" s="54">
        <v>1</v>
      </c>
      <c r="E54" s="76"/>
      <c r="F54" s="54"/>
      <c r="G54" s="78">
        <f>G46</f>
        <v>13817.70364</v>
      </c>
      <c r="H54" s="54">
        <v>1</v>
      </c>
      <c r="I54" s="12">
        <f>SUM(I52:I53)</f>
        <v>328.53878359999999</v>
      </c>
      <c r="J54" s="58">
        <f>SUM(J52:J53)</f>
        <v>1</v>
      </c>
      <c r="K54" s="3"/>
      <c r="L54" s="2"/>
      <c r="M54" s="55">
        <f t="shared" si="40"/>
        <v>17103.593639999999</v>
      </c>
      <c r="N54" s="44">
        <f t="shared" si="40"/>
        <v>1</v>
      </c>
      <c r="O54" s="12">
        <f>SUM(O52:O53)</f>
        <v>328.53878359999999</v>
      </c>
      <c r="P54" s="58">
        <f>SUM(P52:P53)</f>
        <v>1</v>
      </c>
      <c r="Q54" s="3"/>
      <c r="R54" s="2"/>
      <c r="S54" s="55">
        <f t="shared" ref="S54:T54" si="45">S29</f>
        <v>22593.737639999999</v>
      </c>
      <c r="T54" s="44">
        <f t="shared" si="45"/>
        <v>1</v>
      </c>
      <c r="U54" s="12">
        <f>SUM(U52:U53)</f>
        <v>761.77821907499992</v>
      </c>
      <c r="V54" s="58">
        <f>SUM(V52:V53)</f>
        <v>1</v>
      </c>
      <c r="W54" s="3"/>
      <c r="X54" s="2"/>
      <c r="Y54" s="55">
        <f t="shared" ref="Y54:Z54" si="46">Y29</f>
        <v>18181.738639999996</v>
      </c>
      <c r="Z54" s="44">
        <f t="shared" si="46"/>
        <v>1</v>
      </c>
    </row>
    <row r="56" spans="2:26" x14ac:dyDescent="0.25">
      <c r="U56" s="79"/>
    </row>
  </sheetData>
  <sheetProtection algorithmName="SHA-512" hashValue="QcmrloqC/Am70hN53+aMkpSmgpqEEKWnbTajSwz3TlKU99NU9+lKuxN5HLfvXi3TIYWJlDIV+S7SP35Xb6GZXQ==" saltValue="Te4ZcLUAU7ylCLyt090NKQ==" spinCount="100000" sheet="1" objects="1" scenarios="1"/>
  <mergeCells count="17">
    <mergeCell ref="C7:D7"/>
    <mergeCell ref="E7:F7"/>
    <mergeCell ref="G7:H7"/>
    <mergeCell ref="I7:J7"/>
    <mergeCell ref="K7:L7"/>
    <mergeCell ref="C3:H3"/>
    <mergeCell ref="C6:H6"/>
    <mergeCell ref="I6:N6"/>
    <mergeCell ref="O6:T6"/>
    <mergeCell ref="U6:Z6"/>
    <mergeCell ref="Y7:Z7"/>
    <mergeCell ref="M7:N7"/>
    <mergeCell ref="O7:P7"/>
    <mergeCell ref="Q7:R7"/>
    <mergeCell ref="S7:T7"/>
    <mergeCell ref="U7:V7"/>
    <mergeCell ref="W7:X7"/>
  </mergeCells>
  <dataValidations disablePrompts="1" count="1">
    <dataValidation type="list" allowBlank="1" showInputMessage="1" showErrorMessage="1" sqref="B7 B32" xr:uid="{C123FA5A-D2FC-4B1E-8C2E-FF630111D385}">
      <formula1>Years</formula1>
    </dataValidation>
  </dataValidations>
  <pageMargins left="0" right="0" top="0" bottom="0.35433070866141736" header="0" footer="0.11811023622047245"/>
  <pageSetup paperSize="9" scale="50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CBBEB-1812-4D06-A3E4-B01FB32FDF1D}">
  <sheetPr codeName="גיליון6"/>
  <dimension ref="A1:K36"/>
  <sheetViews>
    <sheetView rightToLeft="1" workbookViewId="0">
      <selection sqref="A1:A31 H2 F1:F31"/>
    </sheetView>
  </sheetViews>
  <sheetFormatPr defaultColWidth="9" defaultRowHeight="13.8" x14ac:dyDescent="0.25"/>
  <cols>
    <col min="1" max="1" width="49" style="80" bestFit="1" customWidth="1"/>
    <col min="2" max="2" width="41.796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27.6" x14ac:dyDescent="0.25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5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 t="shared" ref="I2:I9" si="1">SUMIF($A$1:$A$32,H2,$F$1:$F$32)</f>
        <v>#VALUE!</v>
      </c>
      <c r="J2" s="100" t="e">
        <f t="shared" ref="J2:J9" si="2">I2/$I$10</f>
        <v>#VALUE!</v>
      </c>
    </row>
    <row r="3" spans="1:11" x14ac:dyDescent="0.25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5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5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5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5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5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1"/>
        <v>20737716.890000001</v>
      </c>
      <c r="J9" s="100" t="e">
        <f t="shared" si="2"/>
        <v>#VALUE!</v>
      </c>
    </row>
    <row r="10" spans="1:11" x14ac:dyDescent="0.25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5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</f>
        <v>#VALUE!</v>
      </c>
    </row>
    <row r="12" spans="1:11" x14ac:dyDescent="0.25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5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5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5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5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5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5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5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5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5">
      <c r="A21" s="80" t="s">
        <v>70</v>
      </c>
      <c r="B21" s="83" t="s">
        <v>53</v>
      </c>
      <c r="C21" s="96" t="e">
        <v>#VALUE!</v>
      </c>
      <c r="D21" s="89">
        <v>54687929.375921957</v>
      </c>
      <c r="F21" s="94" t="e">
        <f t="shared" si="0"/>
        <v>#VALUE!</v>
      </c>
      <c r="H21" s="87"/>
    </row>
    <row r="22" spans="1:8" x14ac:dyDescent="0.25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5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5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5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5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5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5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5">
      <c r="A29" s="80" t="s">
        <v>14</v>
      </c>
      <c r="B29" s="83" t="s">
        <v>59</v>
      </c>
      <c r="C29" s="95" t="e">
        <v>#VALUE!</v>
      </c>
      <c r="D29" s="89">
        <v>27877052.420000002</v>
      </c>
      <c r="E29" s="89">
        <v>208926533.03999996</v>
      </c>
      <c r="F29" s="94" t="e">
        <f t="shared" si="0"/>
        <v>#VALUE!</v>
      </c>
      <c r="H29" s="87"/>
    </row>
    <row r="30" spans="1:8" x14ac:dyDescent="0.25">
      <c r="A30" s="80" t="s">
        <v>72</v>
      </c>
      <c r="B30" s="84" t="s">
        <v>75</v>
      </c>
      <c r="C30" s="88"/>
      <c r="D30" s="88"/>
      <c r="E30" s="89">
        <v>20737716.890000001</v>
      </c>
      <c r="F30" s="94">
        <f t="shared" si="0"/>
        <v>20737716.890000001</v>
      </c>
      <c r="H30" s="87"/>
    </row>
    <row r="31" spans="1:8" x14ac:dyDescent="0.25">
      <c r="B31" s="93"/>
      <c r="C31" s="92"/>
      <c r="D31" s="92"/>
      <c r="E31" s="91"/>
      <c r="F31" s="90">
        <f t="shared" si="0"/>
        <v>0</v>
      </c>
      <c r="H31" s="87"/>
    </row>
    <row r="32" spans="1:8" x14ac:dyDescent="0.25">
      <c r="B32" s="84" t="s">
        <v>0</v>
      </c>
      <c r="C32" s="88" t="e">
        <f>SUM(C2:C29)</f>
        <v>#VALUE!</v>
      </c>
      <c r="D32" s="88">
        <f>SUM(D2:D29)</f>
        <v>82564981.795921952</v>
      </c>
      <c r="E32" s="89">
        <f>SUM(E2:E31)</f>
        <v>229664249.92999995</v>
      </c>
      <c r="F32" s="89" t="e">
        <f t="shared" si="0"/>
        <v>#VALUE!</v>
      </c>
    </row>
    <row r="33" spans="2:6" x14ac:dyDescent="0.25">
      <c r="C33" s="88"/>
      <c r="F33" s="89"/>
    </row>
    <row r="34" spans="2:6" x14ac:dyDescent="0.25">
      <c r="B34" s="82" t="s">
        <v>61</v>
      </c>
      <c r="C34" s="88">
        <v>51000749.917977996</v>
      </c>
      <c r="D34" s="89">
        <v>82564981.795921937</v>
      </c>
      <c r="E34" s="89">
        <v>229664249.92999998</v>
      </c>
      <c r="F34" s="89">
        <v>363229981.64389998</v>
      </c>
    </row>
    <row r="35" spans="2:6" x14ac:dyDescent="0.25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5">
      <c r="C36" s="8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58472-739B-4E97-8C5A-6C86CD20CB32}">
  <sheetPr codeName="גיליון7"/>
  <dimension ref="A1:K36"/>
  <sheetViews>
    <sheetView rightToLeft="1" workbookViewId="0">
      <selection sqref="A1:A31 H2 F1:F31"/>
    </sheetView>
  </sheetViews>
  <sheetFormatPr defaultColWidth="9" defaultRowHeight="13.8" x14ac:dyDescent="0.25"/>
  <cols>
    <col min="1" max="1" width="49" style="80" bestFit="1" customWidth="1"/>
    <col min="2" max="2" width="41.796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27.6" x14ac:dyDescent="0.25">
      <c r="B1" s="81" t="s">
        <v>60</v>
      </c>
      <c r="C1" s="103" t="s">
        <v>65</v>
      </c>
      <c r="D1" s="103" t="s">
        <v>77</v>
      </c>
      <c r="E1" s="103" t="s">
        <v>76</v>
      </c>
      <c r="F1" s="103" t="s">
        <v>0</v>
      </c>
    </row>
    <row r="2" spans="1:11" x14ac:dyDescent="0.25">
      <c r="A2" s="80" t="s">
        <v>14</v>
      </c>
      <c r="B2" s="83" t="s">
        <v>37</v>
      </c>
      <c r="C2" s="96" t="e">
        <v>#VALUE!</v>
      </c>
      <c r="F2" s="94" t="e">
        <f t="shared" ref="F2:F32" si="0">SUM(C2:E2)</f>
        <v>#VALUE!</v>
      </c>
      <c r="H2" s="80" t="s">
        <v>14</v>
      </c>
      <c r="I2" s="101" t="e">
        <f>SUMIF($A$1:$A$32,H2,$F$1:$F$32)/1000</f>
        <v>#VALUE!</v>
      </c>
      <c r="J2" s="100" t="e">
        <f t="shared" ref="J2:J9" si="1">I2/$I$10</f>
        <v>#VALUE!</v>
      </c>
    </row>
    <row r="3" spans="1:11" x14ac:dyDescent="0.25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ref="I3:I9" si="2">SUMIF($A$1:$A$32,H3,$F$1:$F$32)/1000</f>
        <v>#VALUE!</v>
      </c>
      <c r="J3" s="100" t="e">
        <f t="shared" si="1"/>
        <v>#VALUE!</v>
      </c>
    </row>
    <row r="4" spans="1:11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2"/>
        <v>#VALUE!</v>
      </c>
      <c r="J4" s="100" t="e">
        <f t="shared" si="1"/>
        <v>#VALUE!</v>
      </c>
      <c r="K4" s="86"/>
    </row>
    <row r="5" spans="1:11" x14ac:dyDescent="0.25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2"/>
        <v>#VALUE!</v>
      </c>
      <c r="J5" s="100" t="e">
        <f t="shared" si="1"/>
        <v>#VALUE!</v>
      </c>
    </row>
    <row r="6" spans="1:11" x14ac:dyDescent="0.25">
      <c r="A6" s="80" t="s">
        <v>73</v>
      </c>
      <c r="B6" s="85" t="s">
        <v>67</v>
      </c>
      <c r="C6" s="96" t="e">
        <v>#VALUE!</v>
      </c>
      <c r="F6" s="94" t="e">
        <f t="shared" si="0"/>
        <v>#VALUE!</v>
      </c>
      <c r="H6" s="80" t="s">
        <v>70</v>
      </c>
      <c r="I6" s="101" t="e">
        <f t="shared" si="2"/>
        <v>#VALUE!</v>
      </c>
      <c r="J6" s="100" t="e">
        <f t="shared" si="1"/>
        <v>#VALUE!</v>
      </c>
    </row>
    <row r="7" spans="1:11" x14ac:dyDescent="0.25">
      <c r="B7" s="83" t="s">
        <v>41</v>
      </c>
      <c r="C7" s="99" t="e">
        <v>#VALUE!</v>
      </c>
      <c r="F7" s="94" t="e">
        <f t="shared" si="0"/>
        <v>#VALUE!</v>
      </c>
      <c r="H7" s="80" t="s">
        <v>74</v>
      </c>
      <c r="I7" s="101" t="e">
        <f t="shared" si="2"/>
        <v>#VALUE!</v>
      </c>
      <c r="J7" s="100" t="e">
        <f t="shared" si="1"/>
        <v>#VALUE!</v>
      </c>
    </row>
    <row r="8" spans="1:11" x14ac:dyDescent="0.25">
      <c r="B8" s="83" t="s">
        <v>63</v>
      </c>
      <c r="C8" s="96" t="e">
        <v>#VALUE!</v>
      </c>
      <c r="F8" s="94" t="e">
        <f t="shared" si="0"/>
        <v>#VALUE!</v>
      </c>
      <c r="H8" s="80" t="s">
        <v>69</v>
      </c>
      <c r="I8" s="101" t="e">
        <f t="shared" si="2"/>
        <v>#VALUE!</v>
      </c>
      <c r="J8" s="100" t="e">
        <f t="shared" si="1"/>
        <v>#VALUE!</v>
      </c>
    </row>
    <row r="9" spans="1:11" x14ac:dyDescent="0.25">
      <c r="A9" s="80" t="s">
        <v>71</v>
      </c>
      <c r="B9" s="83" t="s">
        <v>42</v>
      </c>
      <c r="C9" s="98" t="e">
        <v>#VALUE!</v>
      </c>
      <c r="F9" s="94" t="e">
        <f t="shared" si="0"/>
        <v>#VALUE!</v>
      </c>
      <c r="H9" s="80" t="s">
        <v>72</v>
      </c>
      <c r="I9" s="91">
        <f t="shared" si="2"/>
        <v>20793.909219999998</v>
      </c>
      <c r="J9" s="100" t="e">
        <f t="shared" si="1"/>
        <v>#VALUE!</v>
      </c>
    </row>
    <row r="10" spans="1:11" x14ac:dyDescent="0.25">
      <c r="A10" s="80" t="s">
        <v>70</v>
      </c>
      <c r="B10" s="83" t="s">
        <v>43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5">
      <c r="A11" s="80" t="s">
        <v>70</v>
      </c>
      <c r="B11" s="83" t="s">
        <v>44</v>
      </c>
      <c r="C11" s="96" t="e">
        <v>#VALUE!</v>
      </c>
      <c r="F11" s="94" t="e">
        <f t="shared" si="0"/>
        <v>#VALUE!</v>
      </c>
      <c r="H11" s="87"/>
      <c r="I11" s="94" t="e">
        <f>I10-F32/1000</f>
        <v>#VALUE!</v>
      </c>
    </row>
    <row r="12" spans="1:11" x14ac:dyDescent="0.25">
      <c r="A12" s="80" t="s">
        <v>74</v>
      </c>
      <c r="B12" s="83" t="s">
        <v>45</v>
      </c>
      <c r="C12" s="99" t="e">
        <v>#VALUE!</v>
      </c>
      <c r="F12" s="94" t="e">
        <f t="shared" si="0"/>
        <v>#VALUE!</v>
      </c>
      <c r="H12" s="87"/>
    </row>
    <row r="13" spans="1:11" x14ac:dyDescent="0.25">
      <c r="A13" s="80" t="s">
        <v>70</v>
      </c>
      <c r="B13" s="83" t="s">
        <v>46</v>
      </c>
      <c r="C13" s="96" t="e">
        <v>#VALUE!</v>
      </c>
      <c r="F13" s="94" t="e">
        <f t="shared" si="0"/>
        <v>#VALUE!</v>
      </c>
      <c r="H13" s="87"/>
    </row>
    <row r="14" spans="1:11" x14ac:dyDescent="0.25">
      <c r="A14" s="80" t="s">
        <v>14</v>
      </c>
      <c r="B14" s="83" t="s">
        <v>47</v>
      </c>
      <c r="C14" s="95" t="e">
        <v>#VALUE!</v>
      </c>
      <c r="F14" s="94" t="e">
        <f t="shared" si="0"/>
        <v>#VALUE!</v>
      </c>
      <c r="H14" s="87"/>
    </row>
    <row r="15" spans="1:11" x14ac:dyDescent="0.25">
      <c r="B15" s="83" t="s">
        <v>48</v>
      </c>
      <c r="C15" s="96" t="e">
        <v>#VALUE!</v>
      </c>
      <c r="F15" s="94" t="e">
        <f t="shared" si="0"/>
        <v>#VALUE!</v>
      </c>
      <c r="H15" s="87"/>
    </row>
    <row r="16" spans="1:11" x14ac:dyDescent="0.25">
      <c r="A16" s="80" t="s">
        <v>71</v>
      </c>
      <c r="B16" s="83" t="s">
        <v>49</v>
      </c>
      <c r="C16" s="98" t="e">
        <v>#VALUE!</v>
      </c>
      <c r="F16" s="94" t="e">
        <f t="shared" si="0"/>
        <v>#VALUE!</v>
      </c>
      <c r="H16" s="87"/>
    </row>
    <row r="17" spans="1:8" x14ac:dyDescent="0.25">
      <c r="A17" s="80" t="s">
        <v>71</v>
      </c>
      <c r="B17" s="83" t="s">
        <v>50</v>
      </c>
      <c r="C17" s="98" t="e">
        <v>#VALUE!</v>
      </c>
      <c r="F17" s="94" t="e">
        <f t="shared" si="0"/>
        <v>#VALUE!</v>
      </c>
      <c r="H17" s="87"/>
    </row>
    <row r="18" spans="1:8" x14ac:dyDescent="0.25">
      <c r="A18" s="80" t="s">
        <v>71</v>
      </c>
      <c r="B18" s="85" t="s">
        <v>68</v>
      </c>
      <c r="C18" s="98" t="e">
        <v>#VALUE!</v>
      </c>
      <c r="F18" s="94" t="e">
        <f t="shared" si="0"/>
        <v>#VALUE!</v>
      </c>
      <c r="H18" s="87"/>
    </row>
    <row r="19" spans="1:8" x14ac:dyDescent="0.25">
      <c r="A19" s="80" t="s">
        <v>70</v>
      </c>
      <c r="B19" s="83" t="s">
        <v>51</v>
      </c>
      <c r="C19" s="96" t="e">
        <v>#VALUE!</v>
      </c>
      <c r="F19" s="94" t="e">
        <f t="shared" si="0"/>
        <v>#VALUE!</v>
      </c>
      <c r="H19" s="87"/>
    </row>
    <row r="20" spans="1:8" x14ac:dyDescent="0.25">
      <c r="A20" s="80" t="s">
        <v>70</v>
      </c>
      <c r="B20" s="83" t="s">
        <v>52</v>
      </c>
      <c r="C20" s="96" t="e">
        <v>#VALUE!</v>
      </c>
      <c r="F20" s="94" t="e">
        <f t="shared" si="0"/>
        <v>#VALUE!</v>
      </c>
      <c r="H20" s="87"/>
    </row>
    <row r="21" spans="1:8" x14ac:dyDescent="0.25">
      <c r="A21" s="80" t="s">
        <v>70</v>
      </c>
      <c r="B21" s="83" t="s">
        <v>53</v>
      </c>
      <c r="C21" s="96" t="e">
        <v>#VALUE!</v>
      </c>
      <c r="D21" s="89">
        <v>80832863.184813872</v>
      </c>
      <c r="F21" s="94" t="e">
        <f t="shared" si="0"/>
        <v>#VALUE!</v>
      </c>
      <c r="H21" s="87"/>
    </row>
    <row r="22" spans="1:8" x14ac:dyDescent="0.25">
      <c r="A22" s="80" t="s">
        <v>70</v>
      </c>
      <c r="B22" s="83" t="s">
        <v>62</v>
      </c>
      <c r="C22" s="96" t="e">
        <v>#VALUE!</v>
      </c>
      <c r="F22" s="94" t="e">
        <f t="shared" si="0"/>
        <v>#VALUE!</v>
      </c>
      <c r="H22" s="87"/>
    </row>
    <row r="23" spans="1:8" x14ac:dyDescent="0.25">
      <c r="A23" s="80" t="s">
        <v>69</v>
      </c>
      <c r="B23" s="83" t="s">
        <v>54</v>
      </c>
      <c r="C23" s="97" t="e">
        <v>#VALUE!</v>
      </c>
      <c r="F23" s="94" t="e">
        <f t="shared" si="0"/>
        <v>#VALUE!</v>
      </c>
      <c r="H23" s="87"/>
    </row>
    <row r="24" spans="1:8" x14ac:dyDescent="0.25">
      <c r="A24" s="80" t="s">
        <v>69</v>
      </c>
      <c r="B24" s="83" t="s">
        <v>55</v>
      </c>
      <c r="C24" s="97" t="e">
        <v>#VALUE!</v>
      </c>
      <c r="F24" s="94" t="e">
        <f t="shared" si="0"/>
        <v>#VALUE!</v>
      </c>
      <c r="H24" s="87"/>
    </row>
    <row r="25" spans="1:8" x14ac:dyDescent="0.25">
      <c r="B25" s="83" t="s">
        <v>56</v>
      </c>
      <c r="C25" s="96" t="e">
        <v>#VALUE!</v>
      </c>
      <c r="F25" s="94" t="e">
        <f t="shared" si="0"/>
        <v>#VALUE!</v>
      </c>
      <c r="H25" s="87"/>
    </row>
    <row r="26" spans="1:8" x14ac:dyDescent="0.25">
      <c r="B26" s="83" t="s">
        <v>64</v>
      </c>
      <c r="C26" s="96" t="e">
        <v>#VALUE!</v>
      </c>
      <c r="F26" s="94" t="e">
        <f t="shared" si="0"/>
        <v>#VALUE!</v>
      </c>
      <c r="H26" s="87"/>
    </row>
    <row r="27" spans="1:8" x14ac:dyDescent="0.25">
      <c r="A27" s="80" t="s">
        <v>14</v>
      </c>
      <c r="B27" s="83" t="s">
        <v>57</v>
      </c>
      <c r="C27" s="95" t="e">
        <v>#VALUE!</v>
      </c>
      <c r="F27" s="94" t="e">
        <f t="shared" si="0"/>
        <v>#VALUE!</v>
      </c>
      <c r="H27" s="87"/>
    </row>
    <row r="28" spans="1:8" x14ac:dyDescent="0.25">
      <c r="A28" s="80" t="s">
        <v>14</v>
      </c>
      <c r="B28" s="83" t="s">
        <v>58</v>
      </c>
      <c r="C28" s="95" t="e">
        <v>#VALUE!</v>
      </c>
      <c r="F28" s="94" t="e">
        <f t="shared" si="0"/>
        <v>#VALUE!</v>
      </c>
      <c r="H28" s="87"/>
    </row>
    <row r="29" spans="1:8" x14ac:dyDescent="0.25">
      <c r="A29" s="80" t="s">
        <v>14</v>
      </c>
      <c r="B29" s="83" t="s">
        <v>59</v>
      </c>
      <c r="C29" s="95" t="e">
        <v>#VALUE!</v>
      </c>
      <c r="D29" s="89">
        <v>1913823.76</v>
      </c>
      <c r="E29" s="89">
        <v>235837672.51999998</v>
      </c>
      <c r="F29" s="94" t="e">
        <f t="shared" si="0"/>
        <v>#VALUE!</v>
      </c>
      <c r="H29" s="87"/>
    </row>
    <row r="30" spans="1:8" x14ac:dyDescent="0.25">
      <c r="A30" s="80" t="s">
        <v>72</v>
      </c>
      <c r="B30" s="84" t="s">
        <v>75</v>
      </c>
      <c r="C30" s="88"/>
      <c r="D30" s="88"/>
      <c r="E30" s="89">
        <v>20793909.219999999</v>
      </c>
      <c r="F30" s="94">
        <f t="shared" si="0"/>
        <v>20793909.219999999</v>
      </c>
      <c r="H30" s="87"/>
    </row>
    <row r="31" spans="1:8" x14ac:dyDescent="0.25">
      <c r="B31" s="93"/>
      <c r="C31" s="92"/>
      <c r="D31" s="92"/>
      <c r="E31" s="91"/>
      <c r="F31" s="90">
        <f t="shared" si="0"/>
        <v>0</v>
      </c>
      <c r="H31" s="87"/>
    </row>
    <row r="32" spans="1:8" x14ac:dyDescent="0.25">
      <c r="B32" s="84" t="s">
        <v>0</v>
      </c>
      <c r="C32" s="88" t="e">
        <f>SUM(C2:C29)</f>
        <v>#VALUE!</v>
      </c>
      <c r="D32" s="88">
        <f>SUM(D2:D29)</f>
        <v>82746686.944813877</v>
      </c>
      <c r="E32" s="89">
        <f>SUM(E2:E31)</f>
        <v>256631581.73999998</v>
      </c>
      <c r="F32" s="89" t="e">
        <f t="shared" si="0"/>
        <v>#VALUE!</v>
      </c>
    </row>
    <row r="33" spans="2:6" x14ac:dyDescent="0.25">
      <c r="C33" s="88"/>
      <c r="F33" s="89"/>
    </row>
    <row r="34" spans="2:6" x14ac:dyDescent="0.25">
      <c r="B34" s="82" t="s">
        <v>61</v>
      </c>
      <c r="C34" s="88">
        <v>51246145.068167999</v>
      </c>
      <c r="D34" s="89">
        <v>82746686.944813862</v>
      </c>
      <c r="E34" s="89">
        <v>256631581.73999998</v>
      </c>
      <c r="F34" s="89">
        <v>390624413.75298178</v>
      </c>
    </row>
    <row r="35" spans="2:6" x14ac:dyDescent="0.25">
      <c r="C35" s="88" t="e">
        <f>C32-C34</f>
        <v>#VALUE!</v>
      </c>
      <c r="D35" s="88">
        <f>D32-D34</f>
        <v>0</v>
      </c>
      <c r="E35" s="88">
        <f>E32-E34</f>
        <v>0</v>
      </c>
      <c r="F35" s="89" t="e">
        <f>F32-F34</f>
        <v>#VALUE!</v>
      </c>
    </row>
    <row r="36" spans="2:6" x14ac:dyDescent="0.25">
      <c r="C36" s="8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D8B4-C2CB-4EE2-B2D9-A81D73753124}">
  <sheetPr codeName="גיליון8"/>
  <dimension ref="A1:K35"/>
  <sheetViews>
    <sheetView rightToLeft="1" workbookViewId="0">
      <selection sqref="A1:A31 H2 F1:F31"/>
    </sheetView>
  </sheetViews>
  <sheetFormatPr defaultColWidth="9" defaultRowHeight="13.8" x14ac:dyDescent="0.25"/>
  <cols>
    <col min="1" max="1" width="49" style="80" bestFit="1" customWidth="1"/>
    <col min="2" max="2" width="41.796875" style="80" bestFit="1" customWidth="1"/>
    <col min="3" max="4" width="13.5" style="89" bestFit="1" customWidth="1"/>
    <col min="5" max="5" width="14.5" style="89" bestFit="1" customWidth="1"/>
    <col min="6" max="6" width="14.5" style="80" bestFit="1" customWidth="1"/>
    <col min="7" max="7" width="9" style="80"/>
    <col min="8" max="8" width="49" style="80" bestFit="1" customWidth="1"/>
    <col min="9" max="9" width="14.5" style="80" bestFit="1" customWidth="1"/>
    <col min="10" max="16384" width="9" style="80"/>
  </cols>
  <sheetData>
    <row r="1" spans="1:11" ht="27.6" x14ac:dyDescent="0.25">
      <c r="B1" s="81" t="s">
        <v>60</v>
      </c>
      <c r="C1" s="103" t="s">
        <v>66</v>
      </c>
      <c r="D1" s="103" t="s">
        <v>77</v>
      </c>
      <c r="E1" s="103" t="s">
        <v>76</v>
      </c>
      <c r="F1" s="103" t="s">
        <v>0</v>
      </c>
    </row>
    <row r="2" spans="1:11" x14ac:dyDescent="0.25">
      <c r="A2" s="80" t="s">
        <v>14</v>
      </c>
      <c r="B2" s="83" t="s">
        <v>37</v>
      </c>
      <c r="C2" s="96" t="e">
        <v>#VALUE!</v>
      </c>
      <c r="F2" s="94" t="e">
        <f t="shared" ref="F2:F31" si="0">SUM(C2:E2)</f>
        <v>#VALUE!</v>
      </c>
      <c r="H2" s="80" t="s">
        <v>14</v>
      </c>
      <c r="I2" s="101" t="e">
        <f t="shared" ref="I2:I9" si="1">SUMIF($A$1:$A$31,H2,$F$1:$F$31)/1000</f>
        <v>#VALUE!</v>
      </c>
      <c r="J2" s="100" t="e">
        <f t="shared" ref="J2:J9" si="2">I2/$I$10</f>
        <v>#VALUE!</v>
      </c>
    </row>
    <row r="3" spans="1:11" x14ac:dyDescent="0.25">
      <c r="A3" s="80" t="s">
        <v>11</v>
      </c>
      <c r="B3" s="83" t="s">
        <v>38</v>
      </c>
      <c r="C3" s="102" t="e">
        <v>#VALUE!</v>
      </c>
      <c r="F3" s="94" t="e">
        <f t="shared" si="0"/>
        <v>#VALUE!</v>
      </c>
      <c r="H3" s="80" t="s">
        <v>11</v>
      </c>
      <c r="I3" s="101" t="e">
        <f t="shared" si="1"/>
        <v>#VALUE!</v>
      </c>
      <c r="J3" s="100" t="e">
        <f t="shared" si="2"/>
        <v>#VALUE!</v>
      </c>
    </row>
    <row r="4" spans="1:11" x14ac:dyDescent="0.25">
      <c r="A4" s="80" t="s">
        <v>11</v>
      </c>
      <c r="B4" s="83" t="s">
        <v>39</v>
      </c>
      <c r="C4" s="102" t="e">
        <v>#VALUE!</v>
      </c>
      <c r="F4" s="94" t="e">
        <f t="shared" si="0"/>
        <v>#VALUE!</v>
      </c>
      <c r="H4" s="80" t="s">
        <v>73</v>
      </c>
      <c r="I4" s="101" t="e">
        <f t="shared" si="1"/>
        <v>#VALUE!</v>
      </c>
      <c r="J4" s="100" t="e">
        <f t="shared" si="2"/>
        <v>#VALUE!</v>
      </c>
      <c r="K4" s="86"/>
    </row>
    <row r="5" spans="1:11" x14ac:dyDescent="0.25">
      <c r="A5" s="80" t="s">
        <v>73</v>
      </c>
      <c r="B5" s="83" t="s">
        <v>40</v>
      </c>
      <c r="C5" s="95" t="e">
        <v>#VALUE!</v>
      </c>
      <c r="F5" s="94" t="e">
        <f t="shared" si="0"/>
        <v>#VALUE!</v>
      </c>
      <c r="H5" s="80" t="s">
        <v>71</v>
      </c>
      <c r="I5" s="101" t="e">
        <f t="shared" si="1"/>
        <v>#VALUE!</v>
      </c>
      <c r="J5" s="100" t="e">
        <f t="shared" si="2"/>
        <v>#VALUE!</v>
      </c>
    </row>
    <row r="6" spans="1:11" x14ac:dyDescent="0.25">
      <c r="B6" s="83" t="s">
        <v>41</v>
      </c>
      <c r="C6" s="99" t="e">
        <v>#VALUE!</v>
      </c>
      <c r="F6" s="94" t="e">
        <f t="shared" si="0"/>
        <v>#VALUE!</v>
      </c>
      <c r="H6" s="80" t="s">
        <v>70</v>
      </c>
      <c r="I6" s="101" t="e">
        <f t="shared" si="1"/>
        <v>#VALUE!</v>
      </c>
      <c r="J6" s="100" t="e">
        <f t="shared" si="2"/>
        <v>#VALUE!</v>
      </c>
    </row>
    <row r="7" spans="1:11" x14ac:dyDescent="0.25">
      <c r="B7" s="83" t="s">
        <v>63</v>
      </c>
      <c r="C7" s="96" t="e">
        <v>#VALUE!</v>
      </c>
      <c r="F7" s="94" t="e">
        <f t="shared" si="0"/>
        <v>#VALUE!</v>
      </c>
      <c r="H7" s="80" t="s">
        <v>74</v>
      </c>
      <c r="I7" s="101" t="e">
        <f t="shared" si="1"/>
        <v>#VALUE!</v>
      </c>
      <c r="J7" s="100" t="e">
        <f t="shared" si="2"/>
        <v>#VALUE!</v>
      </c>
    </row>
    <row r="8" spans="1:11" x14ac:dyDescent="0.25">
      <c r="A8" s="80" t="s">
        <v>71</v>
      </c>
      <c r="B8" s="83" t="s">
        <v>42</v>
      </c>
      <c r="C8" s="98" t="e">
        <v>#VALUE!</v>
      </c>
      <c r="F8" s="94" t="e">
        <f t="shared" si="0"/>
        <v>#VALUE!</v>
      </c>
      <c r="H8" s="80" t="s">
        <v>69</v>
      </c>
      <c r="I8" s="101" t="e">
        <f t="shared" si="1"/>
        <v>#VALUE!</v>
      </c>
      <c r="J8" s="100" t="e">
        <f t="shared" si="2"/>
        <v>#VALUE!</v>
      </c>
    </row>
    <row r="9" spans="1:11" x14ac:dyDescent="0.25">
      <c r="A9" s="80" t="s">
        <v>70</v>
      </c>
      <c r="B9" s="83" t="s">
        <v>43</v>
      </c>
      <c r="C9" s="96" t="e">
        <v>#VALUE!</v>
      </c>
      <c r="F9" s="94" t="e">
        <f t="shared" si="0"/>
        <v>#VALUE!</v>
      </c>
      <c r="H9" s="80" t="s">
        <v>72</v>
      </c>
      <c r="I9" s="91">
        <f t="shared" si="1"/>
        <v>20893.627969999998</v>
      </c>
      <c r="J9" s="100" t="e">
        <f t="shared" si="2"/>
        <v>#VALUE!</v>
      </c>
    </row>
    <row r="10" spans="1:11" x14ac:dyDescent="0.25">
      <c r="A10" s="80" t="s">
        <v>70</v>
      </c>
      <c r="B10" s="83" t="s">
        <v>44</v>
      </c>
      <c r="C10" s="96" t="e">
        <v>#VALUE!</v>
      </c>
      <c r="F10" s="94" t="e">
        <f t="shared" si="0"/>
        <v>#VALUE!</v>
      </c>
      <c r="I10" s="94" t="e">
        <f>SUM(I2:I9)</f>
        <v>#VALUE!</v>
      </c>
    </row>
    <row r="11" spans="1:11" x14ac:dyDescent="0.25">
      <c r="A11" s="80" t="s">
        <v>74</v>
      </c>
      <c r="B11" s="83" t="s">
        <v>45</v>
      </c>
      <c r="C11" s="99" t="e">
        <v>#VALUE!</v>
      </c>
      <c r="F11" s="94" t="e">
        <f t="shared" si="0"/>
        <v>#VALUE!</v>
      </c>
      <c r="H11" s="87"/>
      <c r="I11" s="94" t="e">
        <f>I10-F31/1000</f>
        <v>#VALUE!</v>
      </c>
    </row>
    <row r="12" spans="1:11" x14ac:dyDescent="0.25">
      <c r="A12" s="80" t="s">
        <v>70</v>
      </c>
      <c r="B12" s="83" t="s">
        <v>46</v>
      </c>
      <c r="C12" s="96" t="e">
        <v>#VALUE!</v>
      </c>
      <c r="F12" s="94" t="e">
        <f t="shared" si="0"/>
        <v>#VALUE!</v>
      </c>
      <c r="H12" s="87"/>
    </row>
    <row r="13" spans="1:11" x14ac:dyDescent="0.25">
      <c r="A13" s="80" t="s">
        <v>14</v>
      </c>
      <c r="B13" s="83" t="s">
        <v>47</v>
      </c>
      <c r="C13" s="95" t="e">
        <v>#VALUE!</v>
      </c>
      <c r="F13" s="94" t="e">
        <f t="shared" si="0"/>
        <v>#VALUE!</v>
      </c>
      <c r="H13" s="87"/>
      <c r="I13" s="80">
        <f>'כלל והון '!G21</f>
        <v>641975.95858870668</v>
      </c>
    </row>
    <row r="14" spans="1:11" x14ac:dyDescent="0.25">
      <c r="B14" s="83" t="s">
        <v>48</v>
      </c>
      <c r="C14" s="96" t="e">
        <v>#VALUE!</v>
      </c>
      <c r="F14" s="94" t="e">
        <f t="shared" si="0"/>
        <v>#VALUE!</v>
      </c>
      <c r="H14" s="87"/>
      <c r="I14" s="94" t="e">
        <f>I10-I13</f>
        <v>#VALUE!</v>
      </c>
    </row>
    <row r="15" spans="1:11" x14ac:dyDescent="0.25">
      <c r="A15" s="80" t="s">
        <v>71</v>
      </c>
      <c r="B15" s="83" t="s">
        <v>49</v>
      </c>
      <c r="C15" s="98" t="e">
        <v>#VALUE!</v>
      </c>
      <c r="F15" s="94" t="e">
        <f t="shared" si="0"/>
        <v>#VALUE!</v>
      </c>
      <c r="H15" s="87"/>
    </row>
    <row r="16" spans="1:11" x14ac:dyDescent="0.25">
      <c r="A16" s="80" t="s">
        <v>71</v>
      </c>
      <c r="B16" s="83" t="s">
        <v>50</v>
      </c>
      <c r="C16" s="98" t="e">
        <v>#VALUE!</v>
      </c>
      <c r="F16" s="94" t="e">
        <f t="shared" si="0"/>
        <v>#VALUE!</v>
      </c>
      <c r="H16" s="87"/>
    </row>
    <row r="17" spans="1:8" x14ac:dyDescent="0.25">
      <c r="A17" s="80" t="s">
        <v>71</v>
      </c>
      <c r="B17" s="85" t="s">
        <v>68</v>
      </c>
      <c r="C17" s="98" t="e">
        <v>#VALUE!</v>
      </c>
      <c r="F17" s="94" t="e">
        <f t="shared" si="0"/>
        <v>#VALUE!</v>
      </c>
      <c r="H17" s="87"/>
    </row>
    <row r="18" spans="1:8" x14ac:dyDescent="0.25">
      <c r="A18" s="80" t="s">
        <v>70</v>
      </c>
      <c r="B18" s="83" t="s">
        <v>51</v>
      </c>
      <c r="C18" s="96" t="e">
        <v>#VALUE!</v>
      </c>
      <c r="F18" s="94" t="e">
        <f t="shared" si="0"/>
        <v>#VALUE!</v>
      </c>
      <c r="H18" s="87"/>
    </row>
    <row r="19" spans="1:8" x14ac:dyDescent="0.25">
      <c r="A19" s="80" t="s">
        <v>70</v>
      </c>
      <c r="B19" s="83" t="s">
        <v>52</v>
      </c>
      <c r="C19" s="96" t="e">
        <v>#VALUE!</v>
      </c>
      <c r="F19" s="94" t="e">
        <f t="shared" si="0"/>
        <v>#VALUE!</v>
      </c>
      <c r="H19" s="87"/>
    </row>
    <row r="20" spans="1:8" x14ac:dyDescent="0.25">
      <c r="A20" s="80" t="s">
        <v>70</v>
      </c>
      <c r="B20" s="83" t="s">
        <v>53</v>
      </c>
      <c r="C20" s="96" t="e">
        <v>#VALUE!</v>
      </c>
      <c r="D20" s="89">
        <v>105674431.71925931</v>
      </c>
      <c r="F20" s="94" t="e">
        <f t="shared" si="0"/>
        <v>#VALUE!</v>
      </c>
      <c r="H20" s="87"/>
    </row>
    <row r="21" spans="1:8" x14ac:dyDescent="0.25">
      <c r="A21" s="80" t="s">
        <v>70</v>
      </c>
      <c r="B21" s="83" t="s">
        <v>62</v>
      </c>
      <c r="C21" s="96" t="e">
        <v>#VALUE!</v>
      </c>
      <c r="F21" s="94" t="e">
        <f t="shared" si="0"/>
        <v>#VALUE!</v>
      </c>
      <c r="H21" s="87"/>
    </row>
    <row r="22" spans="1:8" x14ac:dyDescent="0.25">
      <c r="A22" s="80" t="s">
        <v>69</v>
      </c>
      <c r="B22" s="83" t="s">
        <v>54</v>
      </c>
      <c r="C22" s="97" t="e">
        <v>#VALUE!</v>
      </c>
      <c r="F22" s="94" t="e">
        <f t="shared" si="0"/>
        <v>#VALUE!</v>
      </c>
      <c r="H22" s="87"/>
    </row>
    <row r="23" spans="1:8" x14ac:dyDescent="0.25">
      <c r="A23" s="80" t="s">
        <v>69</v>
      </c>
      <c r="B23" s="83" t="s">
        <v>55</v>
      </c>
      <c r="C23" s="97" t="e">
        <v>#VALUE!</v>
      </c>
      <c r="F23" s="94" t="e">
        <f t="shared" si="0"/>
        <v>#VALUE!</v>
      </c>
      <c r="H23" s="87"/>
    </row>
    <row r="24" spans="1:8" x14ac:dyDescent="0.25">
      <c r="B24" s="83" t="s">
        <v>56</v>
      </c>
      <c r="C24" s="96" t="e">
        <v>#VALUE!</v>
      </c>
      <c r="F24" s="94" t="e">
        <f t="shared" si="0"/>
        <v>#VALUE!</v>
      </c>
      <c r="H24" s="87"/>
    </row>
    <row r="25" spans="1:8" x14ac:dyDescent="0.25">
      <c r="B25" s="83" t="s">
        <v>64</v>
      </c>
      <c r="C25" s="96" t="e">
        <v>#VALUE!</v>
      </c>
      <c r="F25" s="94" t="e">
        <f t="shared" si="0"/>
        <v>#VALUE!</v>
      </c>
      <c r="H25" s="87"/>
    </row>
    <row r="26" spans="1:8" x14ac:dyDescent="0.25">
      <c r="A26" s="80" t="s">
        <v>14</v>
      </c>
      <c r="B26" s="83" t="s">
        <v>57</v>
      </c>
      <c r="C26" s="95" t="e">
        <v>#VALUE!</v>
      </c>
      <c r="F26" s="94" t="e">
        <f t="shared" si="0"/>
        <v>#VALUE!</v>
      </c>
      <c r="H26" s="87"/>
    </row>
    <row r="27" spans="1:8" x14ac:dyDescent="0.25">
      <c r="A27" s="80" t="s">
        <v>14</v>
      </c>
      <c r="B27" s="83" t="s">
        <v>58</v>
      </c>
      <c r="C27" s="95" t="e">
        <v>#VALUE!</v>
      </c>
      <c r="F27" s="94" t="e">
        <f t="shared" si="0"/>
        <v>#VALUE!</v>
      </c>
      <c r="H27" s="87"/>
    </row>
    <row r="28" spans="1:8" x14ac:dyDescent="0.25">
      <c r="A28" s="80" t="s">
        <v>14</v>
      </c>
      <c r="B28" s="83" t="s">
        <v>59</v>
      </c>
      <c r="C28" s="95" t="e">
        <v>#VALUE!</v>
      </c>
      <c r="D28" s="89">
        <v>2594377.63</v>
      </c>
      <c r="E28" s="89">
        <v>229835630.13999999</v>
      </c>
      <c r="F28" s="94" t="e">
        <f t="shared" si="0"/>
        <v>#VALUE!</v>
      </c>
      <c r="H28" s="87"/>
    </row>
    <row r="29" spans="1:8" x14ac:dyDescent="0.25">
      <c r="A29" s="80" t="s">
        <v>72</v>
      </c>
      <c r="B29" s="84" t="s">
        <v>75</v>
      </c>
      <c r="C29" s="88"/>
      <c r="D29" s="88"/>
      <c r="E29" s="89">
        <v>20893627.969999999</v>
      </c>
      <c r="F29" s="94">
        <f t="shared" si="0"/>
        <v>20893627.969999999</v>
      </c>
      <c r="H29" s="87"/>
    </row>
    <row r="30" spans="1:8" x14ac:dyDescent="0.25">
      <c r="B30" s="93"/>
      <c r="C30" s="92"/>
      <c r="D30" s="92"/>
      <c r="E30" s="91"/>
      <c r="F30" s="90">
        <f t="shared" si="0"/>
        <v>0</v>
      </c>
      <c r="H30" s="87"/>
    </row>
    <row r="31" spans="1:8" x14ac:dyDescent="0.25">
      <c r="B31" s="84" t="s">
        <v>0</v>
      </c>
      <c r="C31" s="88" t="e">
        <f>SUM(C2:C28)</f>
        <v>#VALUE!</v>
      </c>
      <c r="D31" s="88">
        <f>SUM(D2:D28)</f>
        <v>108268809.3492593</v>
      </c>
      <c r="E31" s="89">
        <f>SUM(E2:E30)</f>
        <v>250729258.10999998</v>
      </c>
      <c r="F31" s="89" t="e">
        <f t="shared" si="0"/>
        <v>#VALUE!</v>
      </c>
      <c r="H31" s="87"/>
    </row>
    <row r="32" spans="1:8" x14ac:dyDescent="0.25">
      <c r="C32" s="88"/>
      <c r="F32" s="89"/>
    </row>
    <row r="33" spans="2:6" x14ac:dyDescent="0.25">
      <c r="B33" s="82" t="s">
        <v>61</v>
      </c>
      <c r="C33" s="88">
        <v>51564271.644827008</v>
      </c>
      <c r="D33" s="89">
        <v>108268809.3492593</v>
      </c>
      <c r="E33" s="89">
        <v>250729258.10999998</v>
      </c>
      <c r="F33" s="89">
        <v>410562339.10408628</v>
      </c>
    </row>
    <row r="34" spans="2:6" x14ac:dyDescent="0.25">
      <c r="C34" s="88" t="e">
        <f>C31-C33</f>
        <v>#VALUE!</v>
      </c>
      <c r="D34" s="88">
        <f>D31-D33</f>
        <v>0</v>
      </c>
      <c r="E34" s="88">
        <f>E31-E33</f>
        <v>0</v>
      </c>
      <c r="F34" s="89" t="e">
        <f>F31-F33</f>
        <v>#VALUE!</v>
      </c>
    </row>
    <row r="35" spans="2:6" x14ac:dyDescent="0.25">
      <c r="C35" s="8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5</vt:i4>
      </vt:variant>
      <vt:variant>
        <vt:lpstr>טווחים בעלי שם</vt:lpstr>
      </vt:variant>
      <vt:variant>
        <vt:i4>2</vt:i4>
      </vt:variant>
    </vt:vector>
  </HeadingPairs>
  <TitlesOfParts>
    <vt:vector size="7" baseType="lpstr">
      <vt:lpstr>כלל והון </vt:lpstr>
      <vt:lpstr>נוסטרו חיים</vt:lpstr>
      <vt:lpstr>נכסים-01-24</vt:lpstr>
      <vt:lpstr>נכסים-02-24</vt:lpstr>
      <vt:lpstr>נכסים-03-24</vt:lpstr>
      <vt:lpstr>'כלל והון '!WPrint_Area_W</vt:lpstr>
      <vt:lpstr>'נוסטרו חיים'!WPrint_Area_W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עדי ווסה</dc:creator>
  <cp:lastModifiedBy>שיאל עזרן</cp:lastModifiedBy>
  <dcterms:created xsi:type="dcterms:W3CDTF">2016-08-10T06:34:50Z</dcterms:created>
  <dcterms:modified xsi:type="dcterms:W3CDTF">2026-04-13T12:24:43Z</dcterms:modified>
</cp:coreProperties>
</file>