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K:\שיאל עזרן\להעלות לאתר\"/>
    </mc:Choice>
  </mc:AlternateContent>
  <xr:revisionPtr revIDLastSave="0" documentId="8_{D0E13AD4-B6A5-4553-8701-6A79E5067A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כלל והון " sheetId="2" r:id="rId1"/>
    <sheet name="נוסטרו חיים" sheetId="11" r:id="rId2"/>
    <sheet name="נכסים-01-24" sheetId="8" state="hidden" r:id="rId3"/>
    <sheet name="נכסים-02-24" sheetId="9" state="hidden" r:id="rId4"/>
    <sheet name="נכסים-03-24" sheetId="10" state="hidden" r:id="rId5"/>
  </sheets>
  <definedNames>
    <definedName name="_xlnm.Print_Area" localSheetId="0">'כלל והון '!$B$1:$Z$54</definedName>
    <definedName name="_xlnm.Print_Area" localSheetId="1">'נוסטרו חיים'!$B$1:$Z$54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1" l="1"/>
  <c r="S54" i="11"/>
  <c r="O54" i="11"/>
  <c r="T53" i="11"/>
  <c r="S53" i="11"/>
  <c r="O53" i="11"/>
  <c r="P53" i="11" s="1"/>
  <c r="T52" i="11"/>
  <c r="S52" i="11"/>
  <c r="O52" i="11"/>
  <c r="P52" i="11" s="1"/>
  <c r="P54" i="11" s="1"/>
  <c r="T50" i="11"/>
  <c r="S50" i="11"/>
  <c r="T49" i="11"/>
  <c r="S49" i="11"/>
  <c r="P49" i="11"/>
  <c r="T48" i="11"/>
  <c r="S48" i="11"/>
  <c r="P48" i="11"/>
  <c r="T46" i="11"/>
  <c r="S46" i="11"/>
  <c r="T45" i="11"/>
  <c r="S45" i="11"/>
  <c r="O45" i="11"/>
  <c r="P45" i="11" s="1"/>
  <c r="T44" i="11"/>
  <c r="S44" i="11"/>
  <c r="O44" i="11"/>
  <c r="P44" i="11" s="1"/>
  <c r="T43" i="11"/>
  <c r="S43" i="11"/>
  <c r="O43" i="11"/>
  <c r="P43" i="11" s="1"/>
  <c r="T42" i="11"/>
  <c r="S42" i="11"/>
  <c r="O42" i="11"/>
  <c r="P42" i="11" s="1"/>
  <c r="T41" i="11"/>
  <c r="S41" i="11"/>
  <c r="O41" i="11"/>
  <c r="P41" i="11" s="1"/>
  <c r="T40" i="11"/>
  <c r="S40" i="11"/>
  <c r="O40" i="11"/>
  <c r="P40" i="11" s="1"/>
  <c r="T39" i="11"/>
  <c r="S39" i="11"/>
  <c r="O39" i="11"/>
  <c r="P39" i="11" s="1"/>
  <c r="T38" i="11"/>
  <c r="S38" i="11"/>
  <c r="O38" i="11"/>
  <c r="P38" i="11" s="1"/>
  <c r="T37" i="11"/>
  <c r="S37" i="11"/>
  <c r="O37" i="11"/>
  <c r="P37" i="11" s="1"/>
  <c r="T36" i="11"/>
  <c r="S36" i="11"/>
  <c r="O36" i="11"/>
  <c r="P36" i="11" s="1"/>
  <c r="T35" i="11"/>
  <c r="S35" i="11"/>
  <c r="O35" i="11"/>
  <c r="P35" i="11" s="1"/>
  <c r="T34" i="11"/>
  <c r="S34" i="11"/>
  <c r="O34" i="11"/>
  <c r="P34" i="11" s="1"/>
  <c r="O52" i="2"/>
  <c r="O54" i="2"/>
  <c r="T54" i="2"/>
  <c r="S54" i="2"/>
  <c r="T53" i="2"/>
  <c r="S53" i="2"/>
  <c r="O53" i="2"/>
  <c r="T52" i="2"/>
  <c r="S52" i="2"/>
  <c r="P53" i="2"/>
  <c r="T50" i="2"/>
  <c r="S50" i="2"/>
  <c r="T49" i="2"/>
  <c r="S49" i="2"/>
  <c r="P49" i="2"/>
  <c r="T48" i="2"/>
  <c r="S48" i="2"/>
  <c r="P48" i="2"/>
  <c r="T46" i="2"/>
  <c r="S46" i="2"/>
  <c r="T45" i="2"/>
  <c r="S45" i="2"/>
  <c r="O45" i="2"/>
  <c r="P45" i="2" s="1"/>
  <c r="T44" i="2"/>
  <c r="S44" i="2"/>
  <c r="O44" i="2"/>
  <c r="P44" i="2" s="1"/>
  <c r="T43" i="2"/>
  <c r="S43" i="2"/>
  <c r="P43" i="2"/>
  <c r="O43" i="2"/>
  <c r="T42" i="2"/>
  <c r="S42" i="2"/>
  <c r="O42" i="2"/>
  <c r="P42" i="2" s="1"/>
  <c r="T41" i="2"/>
  <c r="S41" i="2"/>
  <c r="O41" i="2"/>
  <c r="P41" i="2" s="1"/>
  <c r="T40" i="2"/>
  <c r="S40" i="2"/>
  <c r="P40" i="2"/>
  <c r="O40" i="2"/>
  <c r="T39" i="2"/>
  <c r="S39" i="2"/>
  <c r="O39" i="2"/>
  <c r="P39" i="2" s="1"/>
  <c r="T38" i="2"/>
  <c r="S38" i="2"/>
  <c r="O38" i="2"/>
  <c r="P38" i="2" s="1"/>
  <c r="T37" i="2"/>
  <c r="S37" i="2"/>
  <c r="P37" i="2"/>
  <c r="O37" i="2"/>
  <c r="T36" i="2"/>
  <c r="S36" i="2"/>
  <c r="O36" i="2"/>
  <c r="P36" i="2" s="1"/>
  <c r="T35" i="2"/>
  <c r="S35" i="2"/>
  <c r="O35" i="2"/>
  <c r="P35" i="2" s="1"/>
  <c r="T34" i="2"/>
  <c r="S34" i="2"/>
  <c r="P34" i="2"/>
  <c r="O34" i="2"/>
  <c r="O46" i="2" s="1"/>
  <c r="O48" i="2" s="1"/>
  <c r="O50" i="2" s="1"/>
  <c r="M34" i="2"/>
  <c r="C27" i="11"/>
  <c r="I27" i="11"/>
  <c r="I52" i="11" s="1"/>
  <c r="I54" i="11" s="1"/>
  <c r="M52" i="11"/>
  <c r="M48" i="11"/>
  <c r="N44" i="11"/>
  <c r="N42" i="11"/>
  <c r="N41" i="11"/>
  <c r="N38" i="11"/>
  <c r="N36" i="11"/>
  <c r="N35" i="11"/>
  <c r="N53" i="11"/>
  <c r="M53" i="11"/>
  <c r="I53" i="11"/>
  <c r="N49" i="11"/>
  <c r="M49" i="11"/>
  <c r="J49" i="11"/>
  <c r="J48" i="11"/>
  <c r="M46" i="11"/>
  <c r="N45" i="11"/>
  <c r="M45" i="11"/>
  <c r="I45" i="11"/>
  <c r="M44" i="11"/>
  <c r="I44" i="11"/>
  <c r="N43" i="11"/>
  <c r="M43" i="11"/>
  <c r="I43" i="11"/>
  <c r="M42" i="11"/>
  <c r="I42" i="11"/>
  <c r="M41" i="11"/>
  <c r="I41" i="11"/>
  <c r="N40" i="11"/>
  <c r="M40" i="11"/>
  <c r="I40" i="11"/>
  <c r="N39" i="11"/>
  <c r="M39" i="11"/>
  <c r="I39" i="11"/>
  <c r="M38" i="11"/>
  <c r="I38" i="11"/>
  <c r="N37" i="11"/>
  <c r="M37" i="11"/>
  <c r="I37" i="11"/>
  <c r="M36" i="11"/>
  <c r="I36" i="11"/>
  <c r="M35" i="11"/>
  <c r="I35" i="11"/>
  <c r="M34" i="11"/>
  <c r="I34" i="11"/>
  <c r="I53" i="2"/>
  <c r="I52" i="2"/>
  <c r="J49" i="2"/>
  <c r="J48" i="2"/>
  <c r="I35" i="2"/>
  <c r="I36" i="2"/>
  <c r="I37" i="2"/>
  <c r="I38" i="2"/>
  <c r="I39" i="2"/>
  <c r="I40" i="2"/>
  <c r="I41" i="2"/>
  <c r="I42" i="2"/>
  <c r="I43" i="2"/>
  <c r="I44" i="2"/>
  <c r="I45" i="2"/>
  <c r="I34" i="2"/>
  <c r="I46" i="2" s="1"/>
  <c r="J35" i="2" s="1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8" i="2"/>
  <c r="N48" i="2"/>
  <c r="M49" i="2"/>
  <c r="N49" i="2"/>
  <c r="M50" i="2"/>
  <c r="N50" i="2"/>
  <c r="M52" i="2"/>
  <c r="N52" i="2"/>
  <c r="M53" i="2"/>
  <c r="N53" i="2"/>
  <c r="M54" i="2"/>
  <c r="N54" i="2"/>
  <c r="N34" i="2"/>
  <c r="B32" i="11"/>
  <c r="P46" i="11" l="1"/>
  <c r="O46" i="11"/>
  <c r="O48" i="11" s="1"/>
  <c r="O50" i="11" s="1"/>
  <c r="P46" i="2"/>
  <c r="P52" i="2"/>
  <c r="P54" i="2" s="1"/>
  <c r="J40" i="2"/>
  <c r="J45" i="2"/>
  <c r="J39" i="2"/>
  <c r="J44" i="2"/>
  <c r="J38" i="2"/>
  <c r="N46" i="11"/>
  <c r="N34" i="11"/>
  <c r="M54" i="11"/>
  <c r="M50" i="11"/>
  <c r="J53" i="11"/>
  <c r="J52" i="11"/>
  <c r="J54" i="11" s="1"/>
  <c r="I46" i="11"/>
  <c r="I48" i="11" s="1"/>
  <c r="I50" i="11" s="1"/>
  <c r="J52" i="2"/>
  <c r="J54" i="2" s="1"/>
  <c r="J42" i="2"/>
  <c r="J34" i="2"/>
  <c r="I48" i="2"/>
  <c r="I50" i="2" s="1"/>
  <c r="I54" i="2"/>
  <c r="J53" i="2" s="1"/>
  <c r="J43" i="2"/>
  <c r="J37" i="2"/>
  <c r="J36" i="2"/>
  <c r="J41" i="2"/>
  <c r="C34" i="2"/>
  <c r="D34" i="2"/>
  <c r="G34" i="2"/>
  <c r="H34" i="2"/>
  <c r="C35" i="2"/>
  <c r="D35" i="2"/>
  <c r="G35" i="2"/>
  <c r="H35" i="2"/>
  <c r="C36" i="2"/>
  <c r="D36" i="2"/>
  <c r="G36" i="2"/>
  <c r="H36" i="2"/>
  <c r="C37" i="2"/>
  <c r="D37" i="2"/>
  <c r="G37" i="2"/>
  <c r="H37" i="2"/>
  <c r="C38" i="2"/>
  <c r="D38" i="2"/>
  <c r="G38" i="2"/>
  <c r="H38" i="2"/>
  <c r="C39" i="2"/>
  <c r="D39" i="2"/>
  <c r="G39" i="2"/>
  <c r="H39" i="2"/>
  <c r="C40" i="2"/>
  <c r="D40" i="2"/>
  <c r="G40" i="2"/>
  <c r="H40" i="2"/>
  <c r="C41" i="2"/>
  <c r="D41" i="2"/>
  <c r="G41" i="2"/>
  <c r="H41" i="2"/>
  <c r="C42" i="2"/>
  <c r="D42" i="2"/>
  <c r="G42" i="2"/>
  <c r="H42" i="2"/>
  <c r="C43" i="2"/>
  <c r="D43" i="2"/>
  <c r="G43" i="2"/>
  <c r="H43" i="2"/>
  <c r="C44" i="2"/>
  <c r="D44" i="2"/>
  <c r="G44" i="2"/>
  <c r="H44" i="2"/>
  <c r="C45" i="2"/>
  <c r="D45" i="2"/>
  <c r="G45" i="2"/>
  <c r="H45" i="2"/>
  <c r="J40" i="11" l="1"/>
  <c r="J41" i="11"/>
  <c r="N50" i="11"/>
  <c r="N48" i="11"/>
  <c r="J38" i="11"/>
  <c r="J39" i="11"/>
  <c r="J36" i="11"/>
  <c r="J37" i="11"/>
  <c r="J34" i="11"/>
  <c r="J35" i="11"/>
  <c r="J44" i="11"/>
  <c r="J45" i="11"/>
  <c r="J42" i="11"/>
  <c r="J43" i="11"/>
  <c r="J46" i="2"/>
  <c r="C46" i="2"/>
  <c r="G46" i="2"/>
  <c r="N54" i="11" l="1"/>
  <c r="N52" i="11"/>
  <c r="J46" i="11"/>
  <c r="G34" i="11"/>
  <c r="G49" i="11"/>
  <c r="C49" i="11"/>
  <c r="G45" i="11"/>
  <c r="G44" i="11"/>
  <c r="C44" i="11"/>
  <c r="C43" i="11"/>
  <c r="G42" i="11"/>
  <c r="C42" i="11"/>
  <c r="C41" i="11"/>
  <c r="G40" i="11"/>
  <c r="C40" i="11"/>
  <c r="G39" i="11"/>
  <c r="G38" i="11"/>
  <c r="C38" i="11"/>
  <c r="G36" i="11"/>
  <c r="C36" i="11"/>
  <c r="G35" i="11"/>
  <c r="C35" i="11"/>
  <c r="C45" i="11"/>
  <c r="G43" i="11"/>
  <c r="G41" i="11"/>
  <c r="C39" i="11"/>
  <c r="G37" i="11"/>
  <c r="C34" i="11" l="1"/>
  <c r="G46" i="11"/>
  <c r="H41" i="11" l="1"/>
  <c r="H38" i="11"/>
  <c r="H43" i="11"/>
  <c r="H34" i="11"/>
  <c r="G53" i="11"/>
  <c r="H35" i="11"/>
  <c r="H44" i="11"/>
  <c r="H42" i="11"/>
  <c r="H40" i="11"/>
  <c r="H36" i="11"/>
  <c r="H37" i="11"/>
  <c r="G54" i="11"/>
  <c r="G50" i="11"/>
  <c r="H45" i="11"/>
  <c r="C53" i="11"/>
  <c r="C37" i="11"/>
  <c r="H39" i="11"/>
  <c r="G52" i="11" l="1"/>
  <c r="H52" i="11"/>
  <c r="D43" i="11"/>
  <c r="D34" i="11"/>
  <c r="D45" i="11"/>
  <c r="D41" i="11"/>
  <c r="D44" i="11"/>
  <c r="D42" i="11"/>
  <c r="D40" i="11"/>
  <c r="D36" i="11"/>
  <c r="D39" i="11"/>
  <c r="D38" i="11"/>
  <c r="D35" i="11"/>
  <c r="C46" i="11"/>
  <c r="G48" i="11"/>
  <c r="H53" i="11"/>
  <c r="D37" i="11"/>
  <c r="H49" i="11" l="1"/>
  <c r="H48" i="11"/>
  <c r="C48" i="11"/>
  <c r="C54" i="11"/>
  <c r="C50" i="11"/>
  <c r="D48" i="11" l="1"/>
  <c r="D49" i="11"/>
  <c r="D53" i="11" l="1"/>
  <c r="D52" i="11" l="1"/>
  <c r="C52" i="11"/>
  <c r="G49" i="2" l="1"/>
  <c r="C49" i="2"/>
  <c r="F2" i="10" l="1"/>
  <c r="F3" i="10"/>
  <c r="F4" i="10"/>
  <c r="F5" i="10"/>
  <c r="I4" i="10" s="1"/>
  <c r="F6" i="10"/>
  <c r="F7" i="10"/>
  <c r="F8" i="10"/>
  <c r="F9" i="10"/>
  <c r="F10" i="10"/>
  <c r="F11" i="10"/>
  <c r="I7" i="10" s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9" i="10"/>
  <c r="I9" i="10" s="1"/>
  <c r="F30" i="10"/>
  <c r="F2" i="9"/>
  <c r="F3" i="9"/>
  <c r="I3" i="9" s="1"/>
  <c r="F4" i="9"/>
  <c r="F5" i="9"/>
  <c r="F6" i="9"/>
  <c r="F7" i="9"/>
  <c r="F8" i="9"/>
  <c r="F9" i="9"/>
  <c r="F10" i="9"/>
  <c r="F11" i="9"/>
  <c r="F12" i="9"/>
  <c r="I7" i="9" s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D32" i="9"/>
  <c r="D35" i="9" s="1"/>
  <c r="F30" i="9"/>
  <c r="I9" i="9" s="1"/>
  <c r="F31" i="9"/>
  <c r="F2" i="8"/>
  <c r="F3" i="8"/>
  <c r="F4" i="8"/>
  <c r="F5" i="8"/>
  <c r="F6" i="8"/>
  <c r="F7" i="8"/>
  <c r="F8" i="8"/>
  <c r="F9" i="8"/>
  <c r="F10" i="8"/>
  <c r="F11" i="8"/>
  <c r="F12" i="8"/>
  <c r="I7" i="8" s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I9" i="8" s="1"/>
  <c r="F31" i="8"/>
  <c r="D31" i="10" l="1"/>
  <c r="D32" i="8"/>
  <c r="D35" i="8" s="1"/>
  <c r="F29" i="8"/>
  <c r="I2" i="8" s="1"/>
  <c r="F29" i="9"/>
  <c r="I3" i="8"/>
  <c r="I4" i="9"/>
  <c r="I8" i="10"/>
  <c r="I5" i="8"/>
  <c r="I8" i="9"/>
  <c r="I5" i="9"/>
  <c r="F28" i="10"/>
  <c r="I2" i="10" s="1"/>
  <c r="I6" i="10"/>
  <c r="I5" i="10"/>
  <c r="I3" i="10"/>
  <c r="I2" i="9"/>
  <c r="I6" i="9"/>
  <c r="I8" i="8"/>
  <c r="D34" i="10"/>
  <c r="C31" i="10"/>
  <c r="C34" i="10" s="1"/>
  <c r="C32" i="9"/>
  <c r="C35" i="9" s="1"/>
  <c r="C32" i="8"/>
  <c r="I6" i="8"/>
  <c r="I4" i="8"/>
  <c r="E31" i="10"/>
  <c r="E34" i="10" s="1"/>
  <c r="E32" i="9"/>
  <c r="E35" i="9" s="1"/>
  <c r="E32" i="8"/>
  <c r="E35" i="8" s="1"/>
  <c r="I10" i="9" l="1"/>
  <c r="J5" i="9" s="1"/>
  <c r="G53" i="2"/>
  <c r="I10" i="10"/>
  <c r="J3" i="10" s="1"/>
  <c r="I10" i="8"/>
  <c r="J2" i="8" s="1"/>
  <c r="F32" i="9"/>
  <c r="F35" i="9" s="1"/>
  <c r="F31" i="10"/>
  <c r="F34" i="10" s="1"/>
  <c r="J3" i="9"/>
  <c r="C35" i="8"/>
  <c r="F32" i="8"/>
  <c r="F35" i="8" s="1"/>
  <c r="J8" i="9" l="1"/>
  <c r="J7" i="9"/>
  <c r="J9" i="9"/>
  <c r="J4" i="9"/>
  <c r="J6" i="9"/>
  <c r="J2" i="9"/>
  <c r="J8" i="10"/>
  <c r="J6" i="10"/>
  <c r="J5" i="10"/>
  <c r="I11" i="9"/>
  <c r="J6" i="8"/>
  <c r="J4" i="10"/>
  <c r="J3" i="8"/>
  <c r="J2" i="10"/>
  <c r="J5" i="8"/>
  <c r="J7" i="8"/>
  <c r="J8" i="8"/>
  <c r="J9" i="8"/>
  <c r="J4" i="8"/>
  <c r="J7" i="10"/>
  <c r="J9" i="10"/>
  <c r="I11" i="10"/>
  <c r="I11" i="8"/>
  <c r="G50" i="2" l="1"/>
  <c r="G54" i="2"/>
  <c r="C53" i="2"/>
  <c r="C48" i="2" l="1"/>
  <c r="C54" i="2"/>
  <c r="C50" i="2"/>
  <c r="D48" i="2" l="1"/>
  <c r="D49" i="2"/>
  <c r="D53" i="2" l="1"/>
  <c r="C52" i="2" l="1"/>
  <c r="D52" i="2"/>
  <c r="I13" i="10" l="1"/>
  <c r="I14" i="10" s="1"/>
  <c r="G48" i="2" l="1"/>
  <c r="H49" i="2"/>
  <c r="H53" i="2"/>
  <c r="H52" i="2" l="1"/>
  <c r="G52" i="2"/>
  <c r="H48" i="2" l="1"/>
</calcChain>
</file>

<file path=xl/sharedStrings.xml><?xml version="1.0" encoding="utf-8"?>
<sst xmlns="http://schemas.openxmlformats.org/spreadsheetml/2006/main" count="450" uniqueCount="78">
  <si>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</si>
  <si>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</si>
  <si>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</si>
  <si>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</si>
  <si>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</si>
  <si>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</si>
  <si>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</si>
  <si>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</si>
  <si>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</si>
  <si>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</si>
  <si>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</si>
  <si>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</si>
  <si>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</si>
  <si>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</si>
  <si>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</si>
  <si>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</si>
  <si>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</si>
  <si>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</si>
  <si>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</si>
  <si>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</si>
  <si>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</si>
  <si>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</si>
  <si>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</si>
  <si>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</si>
  <si>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</si>
  <si>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</si>
  <si>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</si>
  <si>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</si>
  <si>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השקעה בגין התחייבויות מסוג 10,30,50</t>
  </si>
  <si>
    <t>נוסטרו חיים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</si>
  <si>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</si>
  <si>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</si>
  <si>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</si>
  <si>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</si>
  <si>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ליברה חברה לביטוח בע"מ</t>
  </si>
  <si>
    <t xml:space="preserve">אג"ח ממשלתיות סחירות </t>
  </si>
  <si>
    <t>תעודות חוב מסחריות  סחירות ולא סחירות</t>
  </si>
  <si>
    <t xml:space="preserve">סה''כ  לתת  אפיק   :  לא מוגדר   </t>
  </si>
  <si>
    <t xml:space="preserve">סה''כ  לתת  אפיק   :  ת"א 90   </t>
  </si>
  <si>
    <t xml:space="preserve">סה''כ  לתת  אפיק   :  יתר   </t>
  </si>
  <si>
    <t xml:space="preserve">סה''כ  לתת  אפיק   :  כתבי אופציה   </t>
  </si>
  <si>
    <t xml:space="preserve">סה''כ  לתת  אפיק   :  קרנות סל/מחקות מניות בארץ   </t>
  </si>
  <si>
    <t xml:space="preserve">סה''כ  לתת  אפיק   :  אג"ח ממשלתי צמוד מדד   </t>
  </si>
  <si>
    <t xml:space="preserve">סה''כ  לתת  אפיק   :  אגח קונצרני צמוד מדד דרוג גבוה   </t>
  </si>
  <si>
    <t xml:space="preserve">סה''כ  לתת  אפיק   :  אג"ח להמרה צמוד מדד   </t>
  </si>
  <si>
    <t xml:space="preserve">סה''כ  לתת  אפיק   :  קרנות אג"ח   </t>
  </si>
  <si>
    <t xml:space="preserve">סה''כ  לתת  אפיק   :  אג"ח קונצרני צמוד מדד   </t>
  </si>
  <si>
    <t xml:space="preserve">סה''כ  לתת  אפיק   :  מטבע חוץ-פיזי   </t>
  </si>
  <si>
    <t xml:space="preserve">סה''כ  לתת  אפיק   :  אג'ח חו'ל קונצרני   </t>
  </si>
  <si>
    <t xml:space="preserve">סה''כ  לתת  אפיק   :  מ.ק.מ   </t>
  </si>
  <si>
    <t xml:space="preserve">סה''כ  לתת  אפיק   :  אג"ח ממשלתי שקלי   </t>
  </si>
  <si>
    <t xml:space="preserve">סה''כ  לתת  אפיק   :  אג"ח קונצרני שקלי   </t>
  </si>
  <si>
    <t xml:space="preserve">סה''כ  לתת  אפיק   :  אג"ח קונצרני שקלי ריבית משתנה   </t>
  </si>
  <si>
    <t xml:space="preserve">סה''כ  לתת  אפיק   :  אג"ח קונצרני שקלי דרוג גבוה   </t>
  </si>
  <si>
    <t xml:space="preserve">סה''כ  לתת  אפיק   :  קונצרני שקלי  לא סחיר AA לפחות   </t>
  </si>
  <si>
    <t xml:space="preserve">סה''כ  לתת  אפיק   :  קונצרני שקלי לא סחיר פחות מ-AA   </t>
  </si>
  <si>
    <t xml:space="preserve">סה''כ  לתת  אפיק   :  נע"מ   </t>
  </si>
  <si>
    <t xml:space="preserve">סה''כ  לתת  אפיק   :  עוש קרנות   </t>
  </si>
  <si>
    <t xml:space="preserve">סה''כ  לתת  אפיק   :  פח"ק   </t>
  </si>
  <si>
    <t xml:space="preserve">סה''כ  לתת  אפיק   :  עו"ש   </t>
  </si>
  <si>
    <t>מספר
נייר</t>
  </si>
  <si>
    <t>בקרה</t>
  </si>
  <si>
    <t xml:space="preserve">סה''כ  לתת  אפיק   :  אג'ח קונצרני צמוד מט"ח   </t>
  </si>
  <si>
    <t xml:space="preserve">סה''כ  לתת  אפיק   :  קרנות מחקות מניות בארץ   </t>
  </si>
  <si>
    <t xml:space="preserve">סה''כ  לתת  אפיק   :  נע"מ צמוד מט"ח   </t>
  </si>
  <si>
    <t>ינואר</t>
  </si>
  <si>
    <t>מרס</t>
  </si>
  <si>
    <t xml:space="preserve">סה''כ  לתת  אפיק   :  כתבי אופציה ל.ס ישראל   </t>
  </si>
  <si>
    <t xml:space="preserve">סה''כ  לתת  אפיק   :  אג"ח ממשלתי שקלי ריבית משתנה   </t>
  </si>
  <si>
    <t xml:space="preserve">אג"ח קונצרניות לא סחירות </t>
  </si>
  <si>
    <t xml:space="preserve">אג"ח קונצרניות סחירות </t>
  </si>
  <si>
    <t>אג"ח ממשלתיות סחירות, לא סחירות ואפיק השקעה מובטח תשואה</t>
  </si>
  <si>
    <t>פיקדונות  (שאינם מובנים)</t>
  </si>
  <si>
    <t>כתבי אופציה</t>
  </si>
  <si>
    <t>קרנות השקעה</t>
  </si>
  <si>
    <t>פקדונות</t>
  </si>
  <si>
    <t>מזומן</t>
  </si>
  <si>
    <t>מוחזק לפדיון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</si>
</sst>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0.0%"/>
    <numFmt numFmtId="165" formatCode="#,##0_ ;[Red]\-#,##0\ "/>
    <numFmt numFmtId="166" formatCode="_ * #,##0.00%_ ;_*\ \(#,##0.0%\)_ ;_ * &quot;-&quot;??_ ;_ @_ "/>
    <numFmt numFmtId="167" formatCode="_ [$₪-40D]\ * #,##0.00_ ;_ [$₪-40D]\ * \-#,##0.00_ ;_ [$₪-40D]\ * &quot;-&quot;??_ ;_ @_ "/>
    <numFmt numFmtId="168" formatCode="[Color43]0.00%;[Color3]\-0.00%"/>
    <numFmt numFmtId="169" formatCode="[Color51]0.0%;[Color3]\-0.0%"/>
    <numFmt numFmtId="170" formatCode="dd\ \בmmmm\ yyyy\ "/>
    <numFmt numFmtId="171" formatCode="dd\.mm\.yy"/>
    <numFmt numFmtId="172" formatCode="dd\.mm\.yyyy"/>
    <numFmt numFmtId="173" formatCode="[Color10]#,##0_);[Color30]#,##0_)"/>
    <numFmt numFmtId="174" formatCode="[Color10]\(#,##0\);[Color30]#,##0_)"/>
    <numFmt numFmtId="175" formatCode="[Color10]#,##0_);[Color30]\(#,##0\)"/>
    <numFmt numFmtId="176" formatCode="_(* #,##0_);_(* \(#,##0\);_(* &quot;-&quot;_);_(@_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#,##0_ ;[Red]\(#,##0\)"/>
    <numFmt numFmtId="182" formatCode="[Color43]0.0%;[Color3]\(0.0%\)"/>
    <numFmt numFmtId="183" formatCode="_ * #,##0_ ;_ * \-#,##0_ ;_ * &quot;-&quot;??_ ;_ @_ "/>
    <numFmt numFmtId="184" formatCode="#,##0;[Red]\(#,##0\);&quot;-&quot;"/>
    <numFmt numFmtId="185" formatCode="###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2"/>
      <color indexed="8"/>
      <name val="David"/>
      <family val="2"/>
      <charset val="177"/>
    </font>
    <font>
      <b/>
      <sz val="11"/>
      <name val="David"/>
      <family val="2"/>
    </font>
    <font>
      <b/>
      <sz val="10"/>
      <color indexed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5" fillId="0" borderId="0">
      <alignment horizontal="right"/>
      <protection hidden="1"/>
    </xf>
    <xf numFmtId="169" fontId="5" fillId="0" borderId="0">
      <alignment horizontal="right"/>
      <protection hidden="1"/>
    </xf>
    <xf numFmtId="168" fontId="5" fillId="0" borderId="0">
      <alignment horizontal="right"/>
      <protection hidden="1"/>
    </xf>
    <xf numFmtId="0" fontId="3" fillId="0" borderId="0"/>
    <xf numFmtId="170" fontId="5" fillId="0" borderId="0">
      <alignment horizontal="right"/>
      <protection hidden="1"/>
    </xf>
    <xf numFmtId="171" fontId="5" fillId="0" borderId="0">
      <alignment horizontal="right"/>
      <protection locked="0"/>
    </xf>
    <xf numFmtId="172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3" fontId="5" fillId="0" borderId="0">
      <alignment horizontal="right"/>
      <protection hidden="1"/>
    </xf>
    <xf numFmtId="174" fontId="5" fillId="0" borderId="0">
      <alignment horizontal="right"/>
      <protection hidden="1"/>
    </xf>
    <xf numFmtId="173" fontId="5" fillId="0" borderId="0">
      <alignment horizontal="right"/>
      <protection hidden="1"/>
    </xf>
    <xf numFmtId="175" fontId="5" fillId="0" borderId="0">
      <alignment horizontal="right"/>
      <protection hidden="1"/>
    </xf>
    <xf numFmtId="175" fontId="5" fillId="0" borderId="0">
      <alignment horizontal="right"/>
      <protection locked="0"/>
    </xf>
    <xf numFmtId="37" fontId="5" fillId="0" borderId="0">
      <alignment horizontal="right"/>
      <protection hidden="1"/>
    </xf>
    <xf numFmtId="173" fontId="5" fillId="0" borderId="0">
      <alignment horizontal="right"/>
      <protection hidden="1"/>
    </xf>
    <xf numFmtId="173" fontId="5" fillId="0" borderId="0">
      <alignment horizontal="right"/>
      <protection hidden="1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0" fontId="5" fillId="0" borderId="0">
      <alignment horizontal="right" readingOrder="2"/>
      <protection hidden="1"/>
    </xf>
    <xf numFmtId="0" fontId="2" fillId="0" borderId="0">
      <alignment horizontal="right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/>
    </xf>
    <xf numFmtId="0" fontId="4" fillId="4" borderId="2" xfId="2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0" fontId="4" fillId="4" borderId="4" xfId="2" applyFont="1" applyFill="1" applyBorder="1"/>
    <xf numFmtId="164" fontId="6" fillId="2" borderId="5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7" xfId="1" applyNumberFormat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165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4" fontId="6" fillId="0" borderId="0" xfId="2" applyNumberFormat="1" applyFont="1"/>
    <xf numFmtId="165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6" fontId="6" fillId="0" borderId="0" xfId="2" applyNumberFormat="1" applyFont="1"/>
    <xf numFmtId="165" fontId="6" fillId="0" borderId="0" xfId="1" applyNumberFormat="1" applyFont="1" applyFill="1" applyBorder="1"/>
    <xf numFmtId="0" fontId="7" fillId="0" borderId="0" xfId="3" applyFont="1"/>
    <xf numFmtId="165" fontId="8" fillId="2" borderId="2" xfId="1" applyNumberFormat="1" applyFont="1" applyFill="1" applyBorder="1" applyAlignment="1">
      <alignment horizontal="right" vertical="center"/>
    </xf>
    <xf numFmtId="164" fontId="8" fillId="2" borderId="11" xfId="4" applyNumberFormat="1" applyFont="1" applyFill="1" applyBorder="1" applyAlignment="1">
      <alignment horizontal="right" vertical="center"/>
    </xf>
    <xf numFmtId="0" fontId="4" fillId="4" borderId="12" xfId="2" applyFont="1" applyFill="1" applyBorder="1"/>
    <xf numFmtId="164" fontId="6" fillId="2" borderId="13" xfId="1" applyNumberFormat="1" applyFont="1" applyFill="1" applyBorder="1" applyAlignment="1">
      <alignment horizontal="right"/>
    </xf>
    <xf numFmtId="164" fontId="6" fillId="3" borderId="3" xfId="4" applyNumberFormat="1" applyFont="1" applyFill="1" applyBorder="1" applyAlignment="1">
      <alignment horizontal="right"/>
    </xf>
    <xf numFmtId="164" fontId="6" fillId="3" borderId="13" xfId="1" applyNumberFormat="1" applyFont="1" applyFill="1" applyBorder="1" applyAlignment="1">
      <alignment horizontal="right"/>
    </xf>
    <xf numFmtId="0" fontId="4" fillId="4" borderId="14" xfId="2" applyFont="1" applyFill="1" applyBorder="1"/>
    <xf numFmtId="164" fontId="6" fillId="2" borderId="15" xfId="1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167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4" fontId="4" fillId="2" borderId="21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right"/>
    </xf>
    <xf numFmtId="165" fontId="25" fillId="3" borderId="6" xfId="1" applyNumberFormat="1" applyFont="1" applyFill="1" applyBorder="1" applyAlignment="1">
      <alignment horizontal="right"/>
    </xf>
    <xf numFmtId="164" fontId="25" fillId="3" borderId="5" xfId="1" applyNumberFormat="1" applyFont="1" applyFill="1" applyBorder="1" applyAlignment="1">
      <alignment horizontal="right"/>
    </xf>
    <xf numFmtId="181" fontId="8" fillId="2" borderId="2" xfId="1" applyNumberFormat="1" applyFont="1" applyFill="1" applyBorder="1" applyAlignment="1">
      <alignment horizontal="right" vertical="center"/>
    </xf>
    <xf numFmtId="181" fontId="6" fillId="0" borderId="0" xfId="2" applyNumberFormat="1" applyFont="1"/>
    <xf numFmtId="181" fontId="6" fillId="2" borderId="4" xfId="1" applyNumberFormat="1" applyFont="1" applyFill="1" applyBorder="1" applyAlignment="1">
      <alignment horizontal="right"/>
    </xf>
    <xf numFmtId="182" fontId="24" fillId="2" borderId="13" xfId="504" applyNumberFormat="1" applyFont="1" applyFill="1" applyBorder="1" applyAlignment="1">
      <alignment horizontal="right"/>
    </xf>
    <xf numFmtId="182" fontId="24" fillId="3" borderId="3" xfId="504" applyNumberFormat="1" applyFont="1" applyFill="1" applyBorder="1" applyAlignment="1">
      <alignment horizontal="right"/>
    </xf>
    <xf numFmtId="181" fontId="8" fillId="2" borderId="20" xfId="1" applyNumberFormat="1" applyFont="1" applyFill="1" applyBorder="1" applyAlignment="1">
      <alignment horizontal="right" vertical="center"/>
    </xf>
    <xf numFmtId="181" fontId="6" fillId="2" borderId="2" xfId="1" applyNumberFormat="1" applyFont="1" applyFill="1" applyBorder="1" applyAlignment="1">
      <alignment horizontal="right"/>
    </xf>
    <xf numFmtId="164" fontId="8" fillId="2" borderId="25" xfId="4" applyNumberFormat="1" applyFont="1" applyFill="1" applyBorder="1" applyAlignment="1">
      <alignment horizontal="right" vertical="center"/>
    </xf>
    <xf numFmtId="165" fontId="6" fillId="2" borderId="23" xfId="1" applyNumberFormat="1" applyFont="1" applyFill="1" applyBorder="1" applyAlignment="1">
      <alignment horizontal="right"/>
    </xf>
    <xf numFmtId="165" fontId="8" fillId="2" borderId="24" xfId="1" applyNumberFormat="1" applyFont="1" applyFill="1" applyBorder="1" applyAlignment="1">
      <alignment horizontal="right" vertical="center"/>
    </xf>
    <xf numFmtId="181" fontId="8" fillId="3" borderId="24" xfId="1" applyNumberFormat="1" applyFont="1" applyFill="1" applyBorder="1" applyAlignment="1">
      <alignment horizontal="right" vertical="center"/>
    </xf>
    <xf numFmtId="165" fontId="8" fillId="3" borderId="24" xfId="1" applyNumberFormat="1" applyFont="1" applyFill="1" applyBorder="1" applyAlignment="1">
      <alignment horizontal="right" vertical="center"/>
    </xf>
    <xf numFmtId="164" fontId="8" fillId="3" borderId="25" xfId="4" applyNumberFormat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>
      <alignment horizontal="right"/>
    </xf>
    <xf numFmtId="164" fontId="6" fillId="3" borderId="1" xfId="1" applyNumberFormat="1" applyFont="1" applyFill="1" applyBorder="1" applyAlignment="1">
      <alignment horizontal="right"/>
    </xf>
    <xf numFmtId="181" fontId="6" fillId="2" borderId="26" xfId="1" applyNumberFormat="1" applyFont="1" applyFill="1" applyBorder="1" applyAlignment="1">
      <alignment horizontal="right"/>
    </xf>
    <xf numFmtId="165" fontId="6" fillId="0" borderId="27" xfId="1" applyNumberFormat="1" applyFont="1" applyFill="1" applyBorder="1"/>
    <xf numFmtId="165" fontId="8" fillId="3" borderId="28" xfId="1" applyNumberFormat="1" applyFont="1" applyFill="1" applyBorder="1" applyAlignment="1">
      <alignment horizontal="right" vertical="center"/>
    </xf>
    <xf numFmtId="165" fontId="8" fillId="3" borderId="21" xfId="1" applyNumberFormat="1" applyFont="1" applyFill="1" applyBorder="1" applyAlignment="1">
      <alignment horizontal="right" vertical="center"/>
    </xf>
    <xf numFmtId="184" fontId="26" fillId="3" borderId="7" xfId="505" applyNumberFormat="1" applyFont="1" applyFill="1" applyBorder="1" applyAlignment="1">
      <alignment horizontal="right"/>
    </xf>
    <xf numFmtId="184" fontId="26" fillId="3" borderId="4" xfId="505" applyNumberFormat="1" applyFont="1" applyFill="1" applyBorder="1" applyAlignment="1">
      <alignment horizontal="right"/>
    </xf>
    <xf numFmtId="165" fontId="25" fillId="3" borderId="7" xfId="1" applyNumberFormat="1" applyFont="1" applyFill="1" applyBorder="1" applyAlignment="1">
      <alignment horizontal="right"/>
    </xf>
    <xf numFmtId="184" fontId="26" fillId="3" borderId="2" xfId="505" applyNumberFormat="1" applyFont="1" applyFill="1" applyBorder="1" applyAlignment="1">
      <alignment horizontal="right"/>
    </xf>
    <xf numFmtId="181" fontId="25" fillId="3" borderId="26" xfId="1" applyNumberFormat="1" applyFont="1" applyFill="1" applyBorder="1" applyAlignment="1">
      <alignment horizontal="right"/>
    </xf>
    <xf numFmtId="165" fontId="2" fillId="0" borderId="0" xfId="0" applyNumberFormat="1" applyFont="1"/>
    <xf numFmtId="0" fontId="1" fillId="0" borderId="0" xfId="64"/>
    <xf numFmtId="185" fontId="27" fillId="0" borderId="0" xfId="64" applyNumberFormat="1" applyFont="1" applyAlignment="1">
      <alignment horizontal="right" vertical="center" wrapText="1"/>
    </xf>
    <xf numFmtId="185" fontId="28" fillId="0" borderId="0" xfId="64" applyNumberFormat="1" applyFont="1" applyAlignment="1">
      <alignment horizontal="right" vertical="center"/>
    </xf>
    <xf numFmtId="185" fontId="28" fillId="0" borderId="30" xfId="64" applyNumberFormat="1" applyFont="1" applyBorder="1" applyAlignment="1">
      <alignment horizontal="right" vertical="center"/>
    </xf>
    <xf numFmtId="185" fontId="28" fillId="0" borderId="32" xfId="64" applyNumberFormat="1" applyFont="1" applyBorder="1" applyAlignment="1">
      <alignment horizontal="right" vertical="center"/>
    </xf>
    <xf numFmtId="185" fontId="28" fillId="11" borderId="30" xfId="64" applyNumberFormat="1" applyFont="1" applyFill="1" applyBorder="1" applyAlignment="1">
      <alignment horizontal="right" vertical="center"/>
    </xf>
    <xf numFmtId="0" fontId="2" fillId="0" borderId="0" xfId="64" applyFont="1"/>
    <xf numFmtId="0" fontId="21" fillId="0" borderId="0" xfId="203"/>
    <xf numFmtId="183" fontId="0" fillId="0" borderId="0" xfId="507" applyNumberFormat="1" applyFont="1"/>
    <xf numFmtId="183" fontId="1" fillId="0" borderId="0" xfId="507" applyNumberFormat="1" applyFont="1"/>
    <xf numFmtId="183" fontId="1" fillId="0" borderId="31" xfId="64" applyNumberFormat="1" applyBorder="1"/>
    <xf numFmtId="183" fontId="1" fillId="0" borderId="31" xfId="507" applyNumberFormat="1" applyFont="1" applyBorder="1"/>
    <xf numFmtId="183" fontId="0" fillId="0" borderId="31" xfId="507" applyNumberFormat="1" applyFont="1" applyBorder="1"/>
    <xf numFmtId="185" fontId="28" fillId="0" borderId="33" xfId="64" applyNumberFormat="1" applyFont="1" applyBorder="1" applyAlignment="1">
      <alignment horizontal="right" vertical="center"/>
    </xf>
    <xf numFmtId="183" fontId="1" fillId="0" borderId="0" xfId="64" applyNumberFormat="1"/>
    <xf numFmtId="183" fontId="28" fillId="6" borderId="29" xfId="507" applyNumberFormat="1" applyFont="1" applyFill="1" applyBorder="1" applyAlignment="1">
      <alignment horizontal="right" vertical="center"/>
    </xf>
    <xf numFmtId="183" fontId="28" fillId="0" borderId="29" xfId="507" applyNumberFormat="1" applyFont="1" applyBorder="1" applyAlignment="1">
      <alignment horizontal="right" vertical="center"/>
    </xf>
    <xf numFmtId="183" fontId="28" fillId="9" borderId="29" xfId="507" applyNumberFormat="1" applyFont="1" applyFill="1" applyBorder="1" applyAlignment="1">
      <alignment horizontal="right" vertical="center"/>
    </xf>
    <xf numFmtId="183" fontId="28" fillId="8" borderId="29" xfId="507" applyNumberFormat="1" applyFont="1" applyFill="1" applyBorder="1" applyAlignment="1">
      <alignment horizontal="right" vertical="center"/>
    </xf>
    <xf numFmtId="183" fontId="28" fillId="7" borderId="29" xfId="507" applyNumberFormat="1" applyFont="1" applyFill="1" applyBorder="1" applyAlignment="1">
      <alignment horizontal="right" vertical="center"/>
    </xf>
    <xf numFmtId="9" fontId="1" fillId="0" borderId="0" xfId="508" applyFont="1"/>
    <xf numFmtId="183" fontId="1" fillId="0" borderId="0" xfId="507" applyNumberFormat="1" applyFont="1" applyBorder="1"/>
    <xf numFmtId="183" fontId="28" fillId="10" borderId="29" xfId="507" applyNumberFormat="1" applyFont="1" applyFill="1" applyBorder="1" applyAlignment="1">
      <alignment horizontal="right" vertical="center"/>
    </xf>
    <xf numFmtId="183" fontId="27" fillId="0" borderId="0" xfId="507" applyNumberFormat="1" applyFont="1" applyAlignment="1">
      <alignment horizontal="right" vertical="center" wrapText="1"/>
    </xf>
    <xf numFmtId="181" fontId="2" fillId="0" borderId="0" xfId="0" applyNumberFormat="1" applyFont="1"/>
    <xf numFmtId="9" fontId="6" fillId="2" borderId="7" xfId="504" applyFont="1" applyFill="1" applyBorder="1" applyAlignment="1">
      <alignment horizontal="right"/>
    </xf>
    <xf numFmtId="9" fontId="6" fillId="2" borderId="4" xfId="504" applyFont="1" applyFill="1" applyBorder="1" applyAlignment="1">
      <alignment horizontal="right"/>
    </xf>
    <xf numFmtId="9" fontId="6" fillId="2" borderId="2" xfId="504" applyFont="1" applyFill="1" applyBorder="1" applyAlignment="1">
      <alignment horizontal="right"/>
    </xf>
    <xf numFmtId="9" fontId="8" fillId="2" borderId="20" xfId="504" applyFont="1" applyFill="1" applyBorder="1" applyAlignment="1">
      <alignment horizontal="right" vertical="center"/>
    </xf>
    <xf numFmtId="9" fontId="2" fillId="0" borderId="0" xfId="504" applyFont="1"/>
    <xf numFmtId="10" fontId="2" fillId="0" borderId="0" xfId="504" applyNumberFormat="1" applyFont="1"/>
    <xf numFmtId="183" fontId="2" fillId="0" borderId="0" xfId="505" applyNumberFormat="1" applyFont="1"/>
    <xf numFmtId="0" fontId="23" fillId="5" borderId="17" xfId="2" applyFont="1" applyFill="1" applyBorder="1" applyAlignment="1">
      <alignment horizontal="right"/>
    </xf>
    <xf numFmtId="0" fontId="23" fillId="5" borderId="18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</cellXfs>
  <cellStyles count="509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5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omma 8" xfId="506" xr:uid="{D78C49FF-339B-480C-B432-A81D0DBB127E}"/>
    <cellStyle name="Comma 9" xfId="507" xr:uid="{182B96F8-BBA3-4388-8830-CE8E7D258A9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04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Percent 7" xfId="508" xr:uid="{3355B459-97CB-4613-BF82-6A2208096E4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AD57"/>
  <sheetViews>
    <sheetView rightToLeft="1" zoomScaleNormal="10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F21" sqref="F21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3" width="9.125" style="1"/>
    <col min="24" max="24" width="9.625" style="1" bestFit="1" customWidth="1"/>
    <col min="25" max="25" width="9.875" style="1" bestFit="1" customWidth="1"/>
    <col min="26" max="16384" width="9.125" style="1"/>
  </cols>
  <sheetData>
    <row r="1" spans="1:30" ht="18.75" x14ac:dyDescent="0.3">
      <c r="B1" s="42" t="s">
        <v>30</v>
      </c>
    </row>
    <row r="2" spans="1:30" ht="18.75" x14ac:dyDescent="0.3">
      <c r="B2" s="43" t="s">
        <v>34</v>
      </c>
      <c r="X2" s="111"/>
    </row>
    <row r="3" spans="1:30" ht="18.75" x14ac:dyDescent="0.3">
      <c r="B3" s="42" t="s">
        <v>31</v>
      </c>
      <c r="C3" s="112" t="s">
        <v>32</v>
      </c>
      <c r="D3" s="113"/>
      <c r="E3" s="113"/>
      <c r="F3" s="113"/>
      <c r="G3" s="113"/>
      <c r="H3" s="114"/>
    </row>
    <row r="4" spans="1:30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30" x14ac:dyDescent="0.25">
      <c r="A5" s="24"/>
      <c r="B5" s="24"/>
    </row>
    <row r="6" spans="1:30" ht="18.75" x14ac:dyDescent="0.3">
      <c r="A6" s="24"/>
      <c r="B6" s="39" t="s">
        <v>27</v>
      </c>
      <c r="C6" s="115" t="s">
        <v>23</v>
      </c>
      <c r="D6" s="116"/>
      <c r="E6" s="116"/>
      <c r="F6" s="116"/>
      <c r="G6" s="116"/>
      <c r="H6" s="117"/>
      <c r="I6" s="115" t="s">
        <v>26</v>
      </c>
      <c r="J6" s="116"/>
      <c r="K6" s="116"/>
      <c r="L6" s="116"/>
      <c r="M6" s="116"/>
      <c r="N6" s="117"/>
      <c r="O6" s="115" t="s">
        <v>25</v>
      </c>
      <c r="P6" s="116"/>
      <c r="Q6" s="116"/>
      <c r="R6" s="116"/>
      <c r="S6" s="116"/>
      <c r="T6" s="117"/>
      <c r="U6" s="115" t="s">
        <v>24</v>
      </c>
      <c r="V6" s="116"/>
      <c r="W6" s="116"/>
      <c r="X6" s="116"/>
      <c r="Y6" s="116"/>
      <c r="Z6" s="117"/>
    </row>
    <row r="7" spans="1:30" ht="27.75" customHeight="1" x14ac:dyDescent="0.3">
      <c r="A7" s="24"/>
      <c r="B7" s="38">
        <v>2025</v>
      </c>
      <c r="C7" s="120" t="s">
        <v>19</v>
      </c>
      <c r="D7" s="118"/>
      <c r="E7" s="118" t="s">
        <v>18</v>
      </c>
      <c r="F7" s="118"/>
      <c r="G7" s="118" t="s">
        <v>17</v>
      </c>
      <c r="H7" s="119"/>
      <c r="I7" s="120" t="s">
        <v>19</v>
      </c>
      <c r="J7" s="118"/>
      <c r="K7" s="118" t="s">
        <v>18</v>
      </c>
      <c r="L7" s="118"/>
      <c r="M7" s="118" t="s">
        <v>17</v>
      </c>
      <c r="N7" s="119"/>
      <c r="O7" s="120" t="s">
        <v>19</v>
      </c>
      <c r="P7" s="118"/>
      <c r="Q7" s="118" t="s">
        <v>18</v>
      </c>
      <c r="R7" s="118"/>
      <c r="S7" s="118" t="s">
        <v>17</v>
      </c>
      <c r="T7" s="119"/>
      <c r="U7" s="120" t="s">
        <v>19</v>
      </c>
      <c r="V7" s="118"/>
      <c r="W7" s="118" t="s">
        <v>18</v>
      </c>
      <c r="X7" s="118"/>
      <c r="Y7" s="118" t="s">
        <v>17</v>
      </c>
      <c r="Z7" s="119"/>
    </row>
    <row r="8" spans="1:30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30" x14ac:dyDescent="0.25">
      <c r="A9" s="40"/>
      <c r="B9" s="34" t="s">
        <v>14</v>
      </c>
      <c r="C9" s="14">
        <v>1231.5219484700301</v>
      </c>
      <c r="D9" s="29">
        <v>0.22706662592332522</v>
      </c>
      <c r="E9" s="14"/>
      <c r="F9" s="33"/>
      <c r="G9" s="14">
        <v>233914.36727999998</v>
      </c>
      <c r="H9" s="29">
        <v>0.36436624168018322</v>
      </c>
      <c r="I9" s="12">
        <v>1384.5639381779999</v>
      </c>
      <c r="J9" s="58">
        <v>0.13197566335203553</v>
      </c>
      <c r="K9" s="12"/>
      <c r="L9" s="58"/>
      <c r="M9" s="12">
        <v>72692.06388999999</v>
      </c>
      <c r="N9" s="58">
        <v>0.10627607448250474</v>
      </c>
      <c r="O9" s="14">
        <v>756.13071790499941</v>
      </c>
      <c r="P9" s="29">
        <v>6.1757071634885134E-2</v>
      </c>
      <c r="Q9" s="14"/>
      <c r="R9" s="33"/>
      <c r="S9" s="14">
        <v>36588.129740000004</v>
      </c>
      <c r="T9" s="29">
        <v>4.9388908398021285E-2</v>
      </c>
      <c r="U9" s="12"/>
      <c r="V9" s="58"/>
      <c r="W9" s="12"/>
      <c r="X9" s="58"/>
      <c r="Y9" s="12"/>
      <c r="Z9" s="58"/>
      <c r="AB9" s="110"/>
    </row>
    <row r="10" spans="1:30" x14ac:dyDescent="0.25">
      <c r="A10" s="40"/>
      <c r="B10" s="31" t="s">
        <v>35</v>
      </c>
      <c r="C10" s="8">
        <v>-92.994739699998931</v>
      </c>
      <c r="D10" s="29">
        <v>-1.7146265073497008E-2</v>
      </c>
      <c r="E10" s="8"/>
      <c r="F10" s="30"/>
      <c r="G10" s="8">
        <v>4731.3167999999996</v>
      </c>
      <c r="H10" s="29">
        <v>7.369928323174485E-3</v>
      </c>
      <c r="I10" s="6">
        <v>67.345280000000301</v>
      </c>
      <c r="J10" s="58">
        <v>6.4193048486620163E-3</v>
      </c>
      <c r="K10" s="57"/>
      <c r="L10" s="58"/>
      <c r="M10" s="6">
        <v>4249.5167999999994</v>
      </c>
      <c r="N10" s="58">
        <v>6.2128097591900031E-3</v>
      </c>
      <c r="O10" s="8">
        <v>51.721209999999751</v>
      </c>
      <c r="P10" s="29">
        <v>4.2243363420850152E-3</v>
      </c>
      <c r="Q10" s="8"/>
      <c r="R10" s="30"/>
      <c r="S10" s="8">
        <v>4277.6417999999994</v>
      </c>
      <c r="T10" s="29">
        <v>5.7742240590334922E-3</v>
      </c>
      <c r="U10" s="6"/>
      <c r="V10" s="58"/>
      <c r="W10" s="57"/>
      <c r="X10" s="58"/>
      <c r="Y10" s="6"/>
      <c r="Z10" s="58"/>
    </row>
    <row r="11" spans="1:30" x14ac:dyDescent="0.25">
      <c r="A11" s="40"/>
      <c r="B11" s="31" t="s">
        <v>36</v>
      </c>
      <c r="C11" s="8"/>
      <c r="D11" s="29">
        <v>0</v>
      </c>
      <c r="E11" s="8"/>
      <c r="F11" s="30"/>
      <c r="G11" s="8"/>
      <c r="H11" s="29">
        <v>0</v>
      </c>
      <c r="I11" s="6"/>
      <c r="J11" s="58">
        <v>0</v>
      </c>
      <c r="K11" s="57"/>
      <c r="L11" s="58"/>
      <c r="M11" s="6"/>
      <c r="N11" s="58">
        <v>0</v>
      </c>
      <c r="O11" s="8"/>
      <c r="P11" s="29">
        <v>0</v>
      </c>
      <c r="Q11" s="8"/>
      <c r="R11" s="30"/>
      <c r="S11" s="8"/>
      <c r="T11" s="29">
        <v>0</v>
      </c>
      <c r="U11" s="6"/>
      <c r="V11" s="58"/>
      <c r="W11" s="57"/>
      <c r="X11" s="58"/>
      <c r="Y11" s="6"/>
      <c r="Z11" s="58"/>
    </row>
    <row r="12" spans="1:30" x14ac:dyDescent="0.25">
      <c r="A12" s="40"/>
      <c r="B12" s="31" t="s">
        <v>13</v>
      </c>
      <c r="C12" s="8">
        <v>4019.1267455781876</v>
      </c>
      <c r="D12" s="29">
        <v>0.74104204996947542</v>
      </c>
      <c r="E12" s="8"/>
      <c r="F12" s="30"/>
      <c r="G12" s="8">
        <v>342473.54523870657</v>
      </c>
      <c r="H12" s="29">
        <v>0.53346786691449666</v>
      </c>
      <c r="I12" s="6">
        <v>7360.5624484747805</v>
      </c>
      <c r="J12" s="58">
        <v>0.70160364934815789</v>
      </c>
      <c r="K12" s="57"/>
      <c r="L12" s="58"/>
      <c r="M12" s="6">
        <v>434156.15946252045</v>
      </c>
      <c r="N12" s="58">
        <v>0.63473795997728466</v>
      </c>
      <c r="O12" s="8">
        <v>10096.976894409734</v>
      </c>
      <c r="P12" s="29">
        <v>0.8246718597698689</v>
      </c>
      <c r="Q12" s="8"/>
      <c r="R12" s="30"/>
      <c r="S12" s="8">
        <v>516462.67499408318</v>
      </c>
      <c r="T12" s="29">
        <v>0.69715309111287227</v>
      </c>
      <c r="U12" s="6"/>
      <c r="V12" s="58"/>
      <c r="W12" s="57"/>
      <c r="X12" s="58"/>
      <c r="Y12" s="6"/>
      <c r="Z12" s="58"/>
    </row>
    <row r="13" spans="1:30" x14ac:dyDescent="0.25">
      <c r="A13" s="40"/>
      <c r="B13" s="31" t="s">
        <v>12</v>
      </c>
      <c r="C13" s="8">
        <v>-164.975879994</v>
      </c>
      <c r="D13" s="29">
        <v>-3.0418066422208484E-2</v>
      </c>
      <c r="E13" s="8"/>
      <c r="F13" s="30"/>
      <c r="G13" s="8">
        <v>2337.13283</v>
      </c>
      <c r="H13" s="29">
        <v>3.6405301456114585E-3</v>
      </c>
      <c r="I13" s="6">
        <v>680.38734192399943</v>
      </c>
      <c r="J13" s="58">
        <v>6.4854044158417209E-2</v>
      </c>
      <c r="K13" s="57"/>
      <c r="L13" s="58"/>
      <c r="M13" s="6">
        <v>2696.17652</v>
      </c>
      <c r="N13" s="58">
        <v>3.9418203490700267E-3</v>
      </c>
      <c r="O13" s="8">
        <v>416.84830908530324</v>
      </c>
      <c r="P13" s="29">
        <v>3.404613815503818E-2</v>
      </c>
      <c r="Q13" s="8"/>
      <c r="R13" s="30"/>
      <c r="S13" s="8">
        <v>4453.2621500000005</v>
      </c>
      <c r="T13" s="29">
        <v>6.0112872114989205E-3</v>
      </c>
      <c r="U13" s="6"/>
      <c r="V13" s="58"/>
      <c r="W13" s="57"/>
      <c r="X13" s="58"/>
      <c r="Y13" s="6"/>
      <c r="Z13" s="58"/>
      <c r="AD13" s="109"/>
    </row>
    <row r="14" spans="1:30" x14ac:dyDescent="0.25">
      <c r="A14" s="40"/>
      <c r="B14" s="31" t="s">
        <v>11</v>
      </c>
      <c r="C14" s="8">
        <v>-77.00596610743051</v>
      </c>
      <c r="D14" s="29">
        <v>-1.4198273056930178E-2</v>
      </c>
      <c r="E14" s="8"/>
      <c r="F14" s="30"/>
      <c r="G14" s="8">
        <v>1213.46333</v>
      </c>
      <c r="H14" s="29">
        <v>1.8902005811364455E-3</v>
      </c>
      <c r="I14" s="6">
        <v>-22.654873954055642</v>
      </c>
      <c r="J14" s="58">
        <v>-2.1594466935039185E-3</v>
      </c>
      <c r="K14" s="57"/>
      <c r="L14" s="58"/>
      <c r="M14" s="6">
        <v>1722.40941</v>
      </c>
      <c r="N14" s="58">
        <v>2.5181691226091158E-3</v>
      </c>
      <c r="O14" s="8">
        <v>-109.01819557377038</v>
      </c>
      <c r="P14" s="29">
        <v>-8.9040748565397485E-3</v>
      </c>
      <c r="Q14" s="8"/>
      <c r="R14" s="30"/>
      <c r="S14" s="8">
        <v>342.17058000000003</v>
      </c>
      <c r="T14" s="29">
        <v>4.6188289896770805E-4</v>
      </c>
      <c r="U14" s="6"/>
      <c r="V14" s="58"/>
      <c r="W14" s="57"/>
      <c r="X14" s="58"/>
      <c r="Y14" s="6"/>
      <c r="Z14" s="58"/>
    </row>
    <row r="15" spans="1:30" x14ac:dyDescent="0.25">
      <c r="A15" s="40"/>
      <c r="B15" s="31" t="s">
        <v>10</v>
      </c>
      <c r="C15" s="8"/>
      <c r="D15" s="29">
        <v>0</v>
      </c>
      <c r="E15" s="8"/>
      <c r="F15" s="30"/>
      <c r="G15" s="8"/>
      <c r="H15" s="29">
        <v>0</v>
      </c>
      <c r="I15" s="6"/>
      <c r="J15" s="58">
        <v>0</v>
      </c>
      <c r="K15" s="57"/>
      <c r="L15" s="58"/>
      <c r="M15" s="6"/>
      <c r="N15" s="58">
        <v>0</v>
      </c>
      <c r="O15" s="8"/>
      <c r="P15" s="29">
        <v>0</v>
      </c>
      <c r="Q15" s="8"/>
      <c r="R15" s="30"/>
      <c r="S15" s="8"/>
      <c r="T15" s="29">
        <v>0</v>
      </c>
      <c r="U15" s="6"/>
      <c r="V15" s="58"/>
      <c r="W15" s="57"/>
      <c r="X15" s="58"/>
      <c r="Y15" s="6"/>
      <c r="Z15" s="58"/>
    </row>
    <row r="16" spans="1:30" x14ac:dyDescent="0.25">
      <c r="A16" s="40"/>
      <c r="B16" s="31" t="s">
        <v>9</v>
      </c>
      <c r="C16" s="8">
        <v>54.066725490000358</v>
      </c>
      <c r="D16" s="29">
        <v>9.9687617804854623E-3</v>
      </c>
      <c r="E16" s="8"/>
      <c r="F16" s="30"/>
      <c r="G16" s="8">
        <v>4551.9697800000004</v>
      </c>
      <c r="H16" s="29">
        <v>7.0905611325490477E-3</v>
      </c>
      <c r="I16" s="6">
        <v>63.58</v>
      </c>
      <c r="J16" s="58">
        <v>6.0604010003066167E-3</v>
      </c>
      <c r="K16" s="57"/>
      <c r="L16" s="58"/>
      <c r="M16" s="6">
        <v>4631.9038399999999</v>
      </c>
      <c r="N16" s="58">
        <v>6.7718610691883023E-3</v>
      </c>
      <c r="O16" s="8">
        <v>74.031953256000534</v>
      </c>
      <c r="P16" s="29">
        <v>6.0465691080093384E-3</v>
      </c>
      <c r="Q16" s="8"/>
      <c r="R16" s="30"/>
      <c r="S16" s="8">
        <v>4723.1842123500001</v>
      </c>
      <c r="T16" s="29">
        <v>6.3756446166667183E-3</v>
      </c>
      <c r="U16" s="6"/>
      <c r="V16" s="58"/>
      <c r="W16" s="57"/>
      <c r="X16" s="58"/>
      <c r="Y16" s="6"/>
      <c r="Z16" s="58"/>
    </row>
    <row r="17" spans="1:28" x14ac:dyDescent="0.25">
      <c r="A17" s="40"/>
      <c r="B17" s="31" t="s">
        <v>8</v>
      </c>
      <c r="C17" s="8"/>
      <c r="D17" s="29">
        <v>0</v>
      </c>
      <c r="E17" s="8"/>
      <c r="F17" s="30"/>
      <c r="G17" s="8"/>
      <c r="H17" s="29">
        <v>0</v>
      </c>
      <c r="I17" s="6"/>
      <c r="J17" s="58">
        <v>0</v>
      </c>
      <c r="K17" s="57"/>
      <c r="L17" s="58"/>
      <c r="M17" s="6">
        <v>109954.68399999999</v>
      </c>
      <c r="N17" s="58">
        <v>0.16075416711468299</v>
      </c>
      <c r="O17" s="8"/>
      <c r="P17" s="29">
        <v>0</v>
      </c>
      <c r="Q17" s="8"/>
      <c r="R17" s="30"/>
      <c r="S17" s="8">
        <v>119197.39599999999</v>
      </c>
      <c r="T17" s="29">
        <v>0.1608999780573826</v>
      </c>
      <c r="U17" s="6"/>
      <c r="V17" s="58"/>
      <c r="W17" s="57"/>
      <c r="X17" s="58"/>
      <c r="Y17" s="6"/>
      <c r="Z17" s="58"/>
    </row>
    <row r="18" spans="1:28" x14ac:dyDescent="0.25">
      <c r="A18" s="40"/>
      <c r="B18" s="31" t="s">
        <v>7</v>
      </c>
      <c r="C18" s="8">
        <v>486.72517000000181</v>
      </c>
      <c r="D18" s="29">
        <v>8.9741837115578482E-2</v>
      </c>
      <c r="E18" s="8"/>
      <c r="F18" s="30"/>
      <c r="G18" s="8">
        <v>52710.601750000002</v>
      </c>
      <c r="H18" s="29">
        <v>8.2106815753469647E-2</v>
      </c>
      <c r="I18" s="6">
        <v>919.14800000000002</v>
      </c>
      <c r="J18" s="58">
        <v>8.7612542601916116E-2</v>
      </c>
      <c r="K18" s="6"/>
      <c r="L18" s="58"/>
      <c r="M18" s="6">
        <v>53810.217219999999</v>
      </c>
      <c r="N18" s="58">
        <v>7.8670742680332501E-2</v>
      </c>
      <c r="O18" s="8">
        <v>919.14800000000002</v>
      </c>
      <c r="P18" s="29">
        <v>7.5071528685326128E-2</v>
      </c>
      <c r="Q18" s="8"/>
      <c r="R18" s="30"/>
      <c r="S18" s="8">
        <v>54772.273000000001</v>
      </c>
      <c r="T18" s="29">
        <v>7.3934983645556909E-2</v>
      </c>
      <c r="U18" s="6"/>
      <c r="V18" s="58"/>
      <c r="W18" s="6"/>
      <c r="X18" s="58"/>
      <c r="Y18" s="6"/>
      <c r="Z18" s="58"/>
      <c r="AB18" s="110"/>
    </row>
    <row r="19" spans="1:28" x14ac:dyDescent="0.25">
      <c r="A19" s="40"/>
      <c r="B19" s="31" t="s">
        <v>6</v>
      </c>
      <c r="C19" s="8"/>
      <c r="D19" s="29">
        <v>0</v>
      </c>
      <c r="E19" s="8"/>
      <c r="F19" s="30"/>
      <c r="G19" s="8"/>
      <c r="H19" s="29">
        <v>0</v>
      </c>
      <c r="I19" s="6"/>
      <c r="J19" s="58">
        <v>0</v>
      </c>
      <c r="K19" s="6"/>
      <c r="L19" s="58"/>
      <c r="M19" s="6"/>
      <c r="N19" s="58">
        <v>0</v>
      </c>
      <c r="O19" s="8"/>
      <c r="P19" s="29">
        <v>0</v>
      </c>
      <c r="Q19" s="8"/>
      <c r="R19" s="30"/>
      <c r="S19" s="8"/>
      <c r="T19" s="29">
        <v>0</v>
      </c>
      <c r="U19" s="6"/>
      <c r="V19" s="58"/>
      <c r="W19" s="6"/>
      <c r="X19" s="58"/>
      <c r="Y19" s="6"/>
      <c r="Z19" s="58"/>
    </row>
    <row r="20" spans="1:28" x14ac:dyDescent="0.25">
      <c r="A20" s="40"/>
      <c r="B20" s="31" t="s">
        <v>5</v>
      </c>
      <c r="C20" s="52">
        <v>-32.849047279540116</v>
      </c>
      <c r="D20" s="29">
        <v>-6.0566702362288248E-3</v>
      </c>
      <c r="E20" s="68"/>
      <c r="F20" s="69"/>
      <c r="G20" s="52">
        <v>43.561579999999999</v>
      </c>
      <c r="H20" s="29">
        <v>6.7855469378890715E-5</v>
      </c>
      <c r="I20" s="45">
        <v>38.122829691233761</v>
      </c>
      <c r="J20" s="58">
        <v>3.63384138400868E-3</v>
      </c>
      <c r="K20" s="45"/>
      <c r="L20" s="58"/>
      <c r="M20" s="45">
        <v>79.613640000000004</v>
      </c>
      <c r="N20" s="58">
        <v>1.1639544513781888E-4</v>
      </c>
      <c r="O20" s="52">
        <v>37.790834414511792</v>
      </c>
      <c r="P20" s="29">
        <v>3.0865711613270461E-3</v>
      </c>
      <c r="Q20" s="68"/>
      <c r="R20" s="69"/>
      <c r="S20" s="52">
        <v>0</v>
      </c>
      <c r="T20" s="29">
        <v>0</v>
      </c>
      <c r="U20" s="45"/>
      <c r="V20" s="58"/>
      <c r="W20" s="45"/>
      <c r="X20" s="58"/>
      <c r="Y20" s="45"/>
      <c r="Z20" s="58"/>
    </row>
    <row r="21" spans="1:28" x14ac:dyDescent="0.25">
      <c r="A21" s="40"/>
      <c r="B21" s="27" t="s">
        <v>0</v>
      </c>
      <c r="C21" s="66">
        <v>5423.6149564572497</v>
      </c>
      <c r="D21" s="67">
        <v>1</v>
      </c>
      <c r="E21" s="72"/>
      <c r="F21" s="73"/>
      <c r="G21" s="66">
        <v>641975.95858870668</v>
      </c>
      <c r="H21" s="67">
        <v>0.99999999999999989</v>
      </c>
      <c r="I21" s="60">
        <v>10491.054964313957</v>
      </c>
      <c r="J21" s="62">
        <v>1</v>
      </c>
      <c r="K21" s="60"/>
      <c r="L21" s="62"/>
      <c r="M21" s="60">
        <v>683992.74478252034</v>
      </c>
      <c r="N21" s="62">
        <v>1.0000000000000002</v>
      </c>
      <c r="O21" s="66">
        <v>12243.629723496779</v>
      </c>
      <c r="P21" s="67">
        <v>1</v>
      </c>
      <c r="Q21" s="72"/>
      <c r="R21" s="73"/>
      <c r="S21" s="66">
        <v>740816.73247643327</v>
      </c>
      <c r="T21" s="67">
        <v>1</v>
      </c>
      <c r="U21" s="60"/>
      <c r="V21" s="62"/>
      <c r="W21" s="60"/>
      <c r="X21" s="62"/>
      <c r="Y21" s="60"/>
      <c r="Z21" s="62"/>
    </row>
    <row r="22" spans="1:28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8" ht="15.75" x14ac:dyDescent="0.25">
      <c r="A23" s="24"/>
      <c r="B23" s="15" t="s">
        <v>4</v>
      </c>
      <c r="C23" s="74">
        <v>5423.6149564572497</v>
      </c>
      <c r="D23" s="13">
        <v>1</v>
      </c>
      <c r="E23" s="14"/>
      <c r="F23" s="13"/>
      <c r="G23" s="74">
        <v>641975.95858870668</v>
      </c>
      <c r="H23" s="13">
        <v>1</v>
      </c>
      <c r="I23" s="12">
        <v>10491.054964313957</v>
      </c>
      <c r="J23" s="10">
        <v>1</v>
      </c>
      <c r="K23" s="12"/>
      <c r="L23" s="10"/>
      <c r="M23" s="12">
        <v>683992.74478252034</v>
      </c>
      <c r="N23" s="10">
        <v>1</v>
      </c>
      <c r="O23" s="74">
        <v>12243.629723496779</v>
      </c>
      <c r="P23" s="13">
        <v>1</v>
      </c>
      <c r="Q23" s="14"/>
      <c r="R23" s="13"/>
      <c r="S23" s="74">
        <v>740816.73247643327</v>
      </c>
      <c r="T23" s="13">
        <v>1</v>
      </c>
      <c r="U23" s="12"/>
      <c r="V23" s="10"/>
      <c r="W23" s="12"/>
      <c r="X23" s="10"/>
      <c r="Y23" s="12"/>
      <c r="Z23" s="10"/>
    </row>
    <row r="24" spans="1:28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57"/>
      <c r="J24" s="10"/>
      <c r="K24" s="6"/>
      <c r="L24" s="5"/>
      <c r="M24" s="57"/>
      <c r="N24" s="10"/>
      <c r="O24" s="77"/>
      <c r="P24" s="59"/>
      <c r="Q24" s="8"/>
      <c r="R24" s="7"/>
      <c r="S24" s="75"/>
      <c r="T24" s="59"/>
      <c r="U24" s="57"/>
      <c r="V24" s="10"/>
      <c r="W24" s="6"/>
      <c r="X24" s="5"/>
      <c r="Y24" s="57"/>
      <c r="Z24" s="10"/>
    </row>
    <row r="25" spans="1:28" x14ac:dyDescent="0.25">
      <c r="A25" s="24"/>
      <c r="B25" s="4" t="s">
        <v>0</v>
      </c>
      <c r="C25" s="78">
        <v>5423.6149564572497</v>
      </c>
      <c r="D25" s="54">
        <v>1</v>
      </c>
      <c r="E25" s="76"/>
      <c r="F25" s="54"/>
      <c r="G25" s="53">
        <v>641975.95858870668</v>
      </c>
      <c r="H25" s="54">
        <v>1</v>
      </c>
      <c r="I25" s="55">
        <v>10491.054964313957</v>
      </c>
      <c r="J25" s="44">
        <v>1</v>
      </c>
      <c r="K25" s="3"/>
      <c r="L25" s="2"/>
      <c r="M25" s="55">
        <v>683992.74478252034</v>
      </c>
      <c r="N25" s="44">
        <v>1</v>
      </c>
      <c r="O25" s="78">
        <v>12243.629723496779</v>
      </c>
      <c r="P25" s="54">
        <v>1</v>
      </c>
      <c r="Q25" s="76"/>
      <c r="R25" s="54"/>
      <c r="S25" s="53">
        <v>740816.73247643327</v>
      </c>
      <c r="T25" s="54">
        <v>1</v>
      </c>
      <c r="U25" s="55"/>
      <c r="V25" s="44"/>
      <c r="W25" s="3"/>
      <c r="X25" s="2"/>
      <c r="Y25" s="55"/>
      <c r="Z25" s="44"/>
    </row>
    <row r="26" spans="1:28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56"/>
      <c r="V26" s="16"/>
      <c r="W26" s="17"/>
      <c r="X26" s="16"/>
      <c r="Y26" s="17"/>
      <c r="Z26" s="16"/>
    </row>
    <row r="27" spans="1:28" ht="15.75" x14ac:dyDescent="0.25">
      <c r="A27" s="24"/>
      <c r="B27" s="15" t="s">
        <v>2</v>
      </c>
      <c r="C27" s="74">
        <v>5101.8656664512482</v>
      </c>
      <c r="D27" s="13">
        <v>0.94067622930663009</v>
      </c>
      <c r="E27" s="14"/>
      <c r="F27" s="13"/>
      <c r="G27" s="74">
        <v>586928.22400870663</v>
      </c>
      <c r="H27" s="13">
        <v>0.91425265410091883</v>
      </c>
      <c r="I27" s="12">
        <v>8891.5196223899566</v>
      </c>
      <c r="J27" s="10">
        <v>0.84753341323966658</v>
      </c>
      <c r="K27" s="12"/>
      <c r="L27" s="10"/>
      <c r="M27" s="12">
        <v>627486.35104252037</v>
      </c>
      <c r="N27" s="10">
        <v>0.91738743697059755</v>
      </c>
      <c r="O27" s="74">
        <v>10907.633414411475</v>
      </c>
      <c r="P27" s="13">
        <v>0.89088233315963572</v>
      </c>
      <c r="Q27" s="14"/>
      <c r="R27" s="13"/>
      <c r="S27" s="74">
        <v>681591.19732643326</v>
      </c>
      <c r="T27" s="13">
        <v>0.92005372914294414</v>
      </c>
      <c r="U27" s="12"/>
      <c r="V27" s="10"/>
      <c r="W27" s="12"/>
      <c r="X27" s="10"/>
      <c r="Y27" s="12"/>
      <c r="Z27" s="10"/>
    </row>
    <row r="28" spans="1:28" ht="15.75" x14ac:dyDescent="0.25">
      <c r="A28" s="24"/>
      <c r="B28" s="9" t="s">
        <v>1</v>
      </c>
      <c r="C28" s="77">
        <v>321.74929000600184</v>
      </c>
      <c r="D28" s="59">
        <v>5.9323770693370005E-2</v>
      </c>
      <c r="E28" s="8"/>
      <c r="F28" s="7"/>
      <c r="G28" s="77">
        <v>55047.734580000004</v>
      </c>
      <c r="H28" s="59">
        <v>8.5747345899081118E-2</v>
      </c>
      <c r="I28" s="57">
        <v>1599.5353419239996</v>
      </c>
      <c r="J28" s="10">
        <v>0.15246658676033334</v>
      </c>
      <c r="K28" s="6"/>
      <c r="L28" s="5"/>
      <c r="M28" s="57">
        <v>56506.39374</v>
      </c>
      <c r="N28" s="10">
        <v>8.2612563029402522E-2</v>
      </c>
      <c r="O28" s="77">
        <v>1335.9963090853032</v>
      </c>
      <c r="P28" s="59">
        <v>0.10911766684036431</v>
      </c>
      <c r="Q28" s="8"/>
      <c r="R28" s="7"/>
      <c r="S28" s="77">
        <v>59225.535150000003</v>
      </c>
      <c r="T28" s="59">
        <v>7.9946270857055829E-2</v>
      </c>
      <c r="U28" s="57"/>
      <c r="V28" s="10"/>
      <c r="W28" s="6"/>
      <c r="X28" s="5"/>
      <c r="Y28" s="57"/>
      <c r="Z28" s="10"/>
    </row>
    <row r="29" spans="1:28" x14ac:dyDescent="0.25">
      <c r="A29" s="24"/>
      <c r="B29" s="4" t="s">
        <v>0</v>
      </c>
      <c r="C29" s="78">
        <v>5423.6149564572497</v>
      </c>
      <c r="D29" s="54">
        <v>1</v>
      </c>
      <c r="E29" s="76"/>
      <c r="F29" s="54"/>
      <c r="G29" s="78">
        <v>641975.95858870668</v>
      </c>
      <c r="H29" s="54">
        <v>1</v>
      </c>
      <c r="I29" s="55">
        <v>10491.054964313957</v>
      </c>
      <c r="J29" s="44">
        <v>0.99999999999999989</v>
      </c>
      <c r="K29" s="3"/>
      <c r="L29" s="2"/>
      <c r="M29" s="55">
        <v>683992.74478252034</v>
      </c>
      <c r="N29" s="44">
        <v>1</v>
      </c>
      <c r="O29" s="78">
        <v>12243.629723496779</v>
      </c>
      <c r="P29" s="54">
        <v>1</v>
      </c>
      <c r="Q29" s="76"/>
      <c r="R29" s="54"/>
      <c r="S29" s="78">
        <v>740816.73247643327</v>
      </c>
      <c r="T29" s="54">
        <v>1</v>
      </c>
      <c r="U29" s="55"/>
      <c r="V29" s="44"/>
      <c r="W29" s="3"/>
      <c r="X29" s="2"/>
      <c r="Y29" s="55"/>
      <c r="Z29" s="44"/>
    </row>
    <row r="31" spans="1:28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8" ht="24.75" customHeight="1" x14ac:dyDescent="0.3">
      <c r="B32" s="38"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1231.5219484700301</v>
      </c>
      <c r="D34" s="29">
        <f>D9</f>
        <v>0.22706662592332522</v>
      </c>
      <c r="E34" s="14"/>
      <c r="F34" s="33"/>
      <c r="G34" s="14">
        <f>G9</f>
        <v>233914.36727999998</v>
      </c>
      <c r="H34" s="29">
        <f>H9</f>
        <v>0.36436624168018322</v>
      </c>
      <c r="I34" s="12">
        <f>C34+I9</f>
        <v>2616.0858866480303</v>
      </c>
      <c r="J34" s="58">
        <f>I34/$I$46</f>
        <v>0.1643820386895751</v>
      </c>
      <c r="K34" s="12"/>
      <c r="L34" s="32"/>
      <c r="M34" s="12">
        <f>M9</f>
        <v>72692.06388999999</v>
      </c>
      <c r="N34" s="58">
        <f>N9</f>
        <v>0.10627607448250474</v>
      </c>
      <c r="O34" s="12">
        <f>I34+O9</f>
        <v>3372.2166045530298</v>
      </c>
      <c r="P34" s="58">
        <f>O34/$I$46</f>
        <v>0.21189359385655518</v>
      </c>
      <c r="Q34" s="12"/>
      <c r="R34" s="32"/>
      <c r="S34" s="12">
        <f>S9</f>
        <v>36588.129740000004</v>
      </c>
      <c r="T34" s="58">
        <f>T9</f>
        <v>4.9388908398021285E-2</v>
      </c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-92.994739699998931</v>
      </c>
      <c r="D35" s="29">
        <f t="shared" si="0"/>
        <v>-1.7146265073497008E-2</v>
      </c>
      <c r="E35" s="8"/>
      <c r="F35" s="30"/>
      <c r="G35" s="8">
        <f t="shared" ref="G35:H35" si="1">G10</f>
        <v>4731.3167999999996</v>
      </c>
      <c r="H35" s="29">
        <f t="shared" si="1"/>
        <v>7.369928323174485E-3</v>
      </c>
      <c r="I35" s="12">
        <f t="shared" ref="I35:I45" si="2">C35+I10</f>
        <v>-25.64945969999863</v>
      </c>
      <c r="J35" s="58">
        <f t="shared" ref="J35:J45" si="3">I35/$I$46</f>
        <v>-1.6116865651433932E-3</v>
      </c>
      <c r="K35" s="6"/>
      <c r="L35" s="28"/>
      <c r="M35" s="6">
        <f t="shared" ref="M35:N35" si="4">M10</f>
        <v>4249.5167999999994</v>
      </c>
      <c r="N35" s="58">
        <f t="shared" si="4"/>
        <v>6.2128097591900031E-3</v>
      </c>
      <c r="O35" s="12">
        <f t="shared" ref="O35:O45" si="5">I35+O10</f>
        <v>26.071750300001121</v>
      </c>
      <c r="P35" s="58">
        <f t="shared" ref="P35:P45" si="6">O35/$I$46</f>
        <v>1.6382212405155374E-3</v>
      </c>
      <c r="Q35" s="6"/>
      <c r="R35" s="28"/>
      <c r="S35" s="6">
        <f t="shared" ref="S35:T35" si="7">S10</f>
        <v>4277.6417999999994</v>
      </c>
      <c r="T35" s="58">
        <f t="shared" si="7"/>
        <v>5.7742240590334922E-3</v>
      </c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ref="G36:H36" si="8">G11</f>
        <v>0</v>
      </c>
      <c r="H36" s="29">
        <f t="shared" si="8"/>
        <v>0</v>
      </c>
      <c r="I36" s="12">
        <f t="shared" si="2"/>
        <v>0</v>
      </c>
      <c r="J36" s="58">
        <f t="shared" si="3"/>
        <v>0</v>
      </c>
      <c r="K36" s="6"/>
      <c r="L36" s="28"/>
      <c r="M36" s="6">
        <f t="shared" ref="M36:N36" si="9">M11</f>
        <v>0</v>
      </c>
      <c r="N36" s="58">
        <f t="shared" si="9"/>
        <v>0</v>
      </c>
      <c r="O36" s="12">
        <f t="shared" si="5"/>
        <v>0</v>
      </c>
      <c r="P36" s="58">
        <f t="shared" si="6"/>
        <v>0</v>
      </c>
      <c r="Q36" s="6"/>
      <c r="R36" s="28"/>
      <c r="S36" s="6">
        <f t="shared" ref="S36:T36" si="10">S11</f>
        <v>0</v>
      </c>
      <c r="T36" s="58">
        <f t="shared" si="10"/>
        <v>0</v>
      </c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4019.1267455781876</v>
      </c>
      <c r="D37" s="29">
        <f t="shared" si="0"/>
        <v>0.74104204996947542</v>
      </c>
      <c r="E37" s="8"/>
      <c r="F37" s="30"/>
      <c r="G37" s="8">
        <f t="shared" ref="G37:H37" si="11">G12</f>
        <v>342473.54523870657</v>
      </c>
      <c r="H37" s="29">
        <f t="shared" si="11"/>
        <v>0.53346786691449666</v>
      </c>
      <c r="I37" s="12">
        <f t="shared" si="2"/>
        <v>11379.689194052968</v>
      </c>
      <c r="J37" s="58">
        <f t="shared" si="3"/>
        <v>0.71504399718656042</v>
      </c>
      <c r="K37" s="6"/>
      <c r="L37" s="28"/>
      <c r="M37" s="6">
        <f t="shared" ref="M37:N37" si="12">M12</f>
        <v>434156.15946252045</v>
      </c>
      <c r="N37" s="58">
        <f t="shared" si="12"/>
        <v>0.63473795997728466</v>
      </c>
      <c r="O37" s="12">
        <f t="shared" si="5"/>
        <v>21476.666088462702</v>
      </c>
      <c r="P37" s="58">
        <f t="shared" si="6"/>
        <v>1.3494886287545425</v>
      </c>
      <c r="Q37" s="6"/>
      <c r="R37" s="28"/>
      <c r="S37" s="6">
        <f t="shared" ref="S37:T37" si="13">S12</f>
        <v>516462.67499408318</v>
      </c>
      <c r="T37" s="58">
        <f t="shared" si="13"/>
        <v>0.69715309111287227</v>
      </c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-164.975879994</v>
      </c>
      <c r="D38" s="29">
        <f t="shared" si="0"/>
        <v>-3.0418066422208484E-2</v>
      </c>
      <c r="E38" s="8"/>
      <c r="F38" s="30"/>
      <c r="G38" s="8">
        <f t="shared" ref="G38:H38" si="14">G13</f>
        <v>2337.13283</v>
      </c>
      <c r="H38" s="29">
        <f t="shared" si="14"/>
        <v>3.6405301456114585E-3</v>
      </c>
      <c r="I38" s="12">
        <f t="shared" si="2"/>
        <v>515.4114619299994</v>
      </c>
      <c r="J38" s="58">
        <f t="shared" si="3"/>
        <v>3.2385934769360462E-2</v>
      </c>
      <c r="K38" s="6"/>
      <c r="L38" s="28"/>
      <c r="M38" s="6">
        <f t="shared" ref="M38:N38" si="15">M13</f>
        <v>2696.17652</v>
      </c>
      <c r="N38" s="58">
        <f t="shared" si="15"/>
        <v>3.9418203490700267E-3</v>
      </c>
      <c r="O38" s="12">
        <f t="shared" si="5"/>
        <v>932.2597710153027</v>
      </c>
      <c r="P38" s="58">
        <f t="shared" si="6"/>
        <v>5.8578643205069142E-2</v>
      </c>
      <c r="Q38" s="6"/>
      <c r="R38" s="28"/>
      <c r="S38" s="6">
        <f t="shared" ref="S38:T38" si="16">S13</f>
        <v>4453.2621500000005</v>
      </c>
      <c r="T38" s="58">
        <f t="shared" si="16"/>
        <v>6.0112872114989205E-3</v>
      </c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-77.00596610743051</v>
      </c>
      <c r="D39" s="29">
        <f t="shared" si="0"/>
        <v>-1.4198273056930178E-2</v>
      </c>
      <c r="E39" s="8"/>
      <c r="F39" s="30"/>
      <c r="G39" s="8">
        <f t="shared" ref="G39:H39" si="17">G14</f>
        <v>1213.46333</v>
      </c>
      <c r="H39" s="29">
        <f t="shared" si="17"/>
        <v>1.8902005811364455E-3</v>
      </c>
      <c r="I39" s="12">
        <f t="shared" si="2"/>
        <v>-99.660840061486155</v>
      </c>
      <c r="J39" s="58">
        <f t="shared" si="3"/>
        <v>-6.2621996282444222E-3</v>
      </c>
      <c r="K39" s="6"/>
      <c r="L39" s="28"/>
      <c r="M39" s="6">
        <f t="shared" ref="M39:N39" si="18">M14</f>
        <v>1722.40941</v>
      </c>
      <c r="N39" s="58">
        <f t="shared" si="18"/>
        <v>2.5181691226091158E-3</v>
      </c>
      <c r="O39" s="12">
        <f t="shared" si="5"/>
        <v>-208.67903563525653</v>
      </c>
      <c r="P39" s="58">
        <f t="shared" si="6"/>
        <v>-1.3112369698783179E-2</v>
      </c>
      <c r="Q39" s="6"/>
      <c r="R39" s="28"/>
      <c r="S39" s="6">
        <f t="shared" ref="S39:T39" si="19">S14</f>
        <v>342.17058000000003</v>
      </c>
      <c r="T39" s="58">
        <f t="shared" si="19"/>
        <v>4.6188289896770805E-4</v>
      </c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ref="G40:H40" si="20">G15</f>
        <v>0</v>
      </c>
      <c r="H40" s="29">
        <f t="shared" si="20"/>
        <v>0</v>
      </c>
      <c r="I40" s="12">
        <f t="shared" si="2"/>
        <v>0</v>
      </c>
      <c r="J40" s="58">
        <f t="shared" si="3"/>
        <v>0</v>
      </c>
      <c r="K40" s="6"/>
      <c r="L40" s="28"/>
      <c r="M40" s="6">
        <f t="shared" ref="M40:N40" si="21">M15</f>
        <v>0</v>
      </c>
      <c r="N40" s="58">
        <f t="shared" si="21"/>
        <v>0</v>
      </c>
      <c r="O40" s="12">
        <f t="shared" si="5"/>
        <v>0</v>
      </c>
      <c r="P40" s="58">
        <f t="shared" si="6"/>
        <v>0</v>
      </c>
      <c r="Q40" s="6"/>
      <c r="R40" s="28"/>
      <c r="S40" s="6">
        <f t="shared" ref="S40:T40" si="22">S15</f>
        <v>0</v>
      </c>
      <c r="T40" s="58">
        <f t="shared" si="22"/>
        <v>0</v>
      </c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54.066725490000358</v>
      </c>
      <c r="D41" s="29">
        <f t="shared" si="0"/>
        <v>9.9687617804854623E-3</v>
      </c>
      <c r="E41" s="8"/>
      <c r="F41" s="30"/>
      <c r="G41" s="8">
        <f t="shared" ref="G41:H41" si="23">G16</f>
        <v>4551.9697800000004</v>
      </c>
      <c r="H41" s="29">
        <f t="shared" si="23"/>
        <v>7.0905611325490477E-3</v>
      </c>
      <c r="I41" s="12">
        <f t="shared" si="2"/>
        <v>117.64672549000036</v>
      </c>
      <c r="J41" s="58">
        <f t="shared" si="3"/>
        <v>7.3923446779409745E-3</v>
      </c>
      <c r="K41" s="6"/>
      <c r="L41" s="28"/>
      <c r="M41" s="6">
        <f t="shared" ref="M41:N41" si="24">M16</f>
        <v>4631.9038399999999</v>
      </c>
      <c r="N41" s="58">
        <f t="shared" si="24"/>
        <v>6.7718610691883023E-3</v>
      </c>
      <c r="O41" s="12">
        <f t="shared" si="5"/>
        <v>191.67867874600091</v>
      </c>
      <c r="P41" s="58">
        <f t="shared" si="6"/>
        <v>1.2044150441086393E-2</v>
      </c>
      <c r="Q41" s="6"/>
      <c r="R41" s="28"/>
      <c r="S41" s="6">
        <f t="shared" ref="S41:T41" si="25">S16</f>
        <v>4723.1842123500001</v>
      </c>
      <c r="T41" s="58">
        <f t="shared" si="25"/>
        <v>6.3756446166667183E-3</v>
      </c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ref="G42:H42" si="26">G17</f>
        <v>0</v>
      </c>
      <c r="H42" s="29">
        <f t="shared" si="26"/>
        <v>0</v>
      </c>
      <c r="I42" s="12">
        <f t="shared" si="2"/>
        <v>0</v>
      </c>
      <c r="J42" s="58">
        <f t="shared" si="3"/>
        <v>0</v>
      </c>
      <c r="K42" s="6"/>
      <c r="L42" s="28"/>
      <c r="M42" s="6">
        <f t="shared" ref="M42:N42" si="27">M17</f>
        <v>109954.68399999999</v>
      </c>
      <c r="N42" s="58">
        <f t="shared" si="27"/>
        <v>0.16075416711468299</v>
      </c>
      <c r="O42" s="12">
        <f t="shared" si="5"/>
        <v>0</v>
      </c>
      <c r="P42" s="58">
        <f t="shared" si="6"/>
        <v>0</v>
      </c>
      <c r="Q42" s="6"/>
      <c r="R42" s="28"/>
      <c r="S42" s="6">
        <f t="shared" ref="S42:T42" si="28">S17</f>
        <v>119197.39599999999</v>
      </c>
      <c r="T42" s="58">
        <f t="shared" si="28"/>
        <v>0.1608999780573826</v>
      </c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486.72517000000181</v>
      </c>
      <c r="D43" s="29">
        <f t="shared" si="0"/>
        <v>8.9741837115578482E-2</v>
      </c>
      <c r="E43" s="8"/>
      <c r="F43" s="30"/>
      <c r="G43" s="8">
        <f t="shared" ref="G43:H43" si="29">G18</f>
        <v>52710.601750000002</v>
      </c>
      <c r="H43" s="29">
        <f t="shared" si="29"/>
        <v>8.2106815753469647E-2</v>
      </c>
      <c r="I43" s="12">
        <f t="shared" si="2"/>
        <v>1405.8731700000019</v>
      </c>
      <c r="J43" s="58">
        <f t="shared" si="3"/>
        <v>8.8338192183622405E-2</v>
      </c>
      <c r="K43" s="6"/>
      <c r="L43" s="28"/>
      <c r="M43" s="6">
        <f t="shared" ref="M43:N43" si="30">M18</f>
        <v>53810.217219999999</v>
      </c>
      <c r="N43" s="58">
        <f t="shared" si="30"/>
        <v>7.8670742680332501E-2</v>
      </c>
      <c r="O43" s="12">
        <f t="shared" si="5"/>
        <v>2325.0211700000018</v>
      </c>
      <c r="P43" s="58">
        <f t="shared" si="6"/>
        <v>0.14609295584355628</v>
      </c>
      <c r="Q43" s="6"/>
      <c r="R43" s="28"/>
      <c r="S43" s="6">
        <f t="shared" ref="S43:T43" si="31">S18</f>
        <v>54772.273000000001</v>
      </c>
      <c r="T43" s="58">
        <f t="shared" si="31"/>
        <v>7.3934983645556909E-2</v>
      </c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ref="G44:H44" si="32">G19</f>
        <v>0</v>
      </c>
      <c r="H44" s="29">
        <f t="shared" si="32"/>
        <v>0</v>
      </c>
      <c r="I44" s="12">
        <f t="shared" si="2"/>
        <v>0</v>
      </c>
      <c r="J44" s="58">
        <f t="shared" si="3"/>
        <v>0</v>
      </c>
      <c r="K44" s="6"/>
      <c r="L44" s="28"/>
      <c r="M44" s="6">
        <f t="shared" ref="M44:N44" si="33">M19</f>
        <v>0</v>
      </c>
      <c r="N44" s="58">
        <f t="shared" si="33"/>
        <v>0</v>
      </c>
      <c r="O44" s="12">
        <f t="shared" si="5"/>
        <v>0</v>
      </c>
      <c r="P44" s="58">
        <f t="shared" si="6"/>
        <v>0</v>
      </c>
      <c r="Q44" s="6"/>
      <c r="R44" s="28"/>
      <c r="S44" s="6">
        <f t="shared" ref="S44:T44" si="34">S19</f>
        <v>0</v>
      </c>
      <c r="T44" s="58">
        <f t="shared" si="34"/>
        <v>0</v>
      </c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-32.849047279540116</v>
      </c>
      <c r="D45" s="29">
        <f t="shared" si="0"/>
        <v>-6.0566702362288248E-3</v>
      </c>
      <c r="E45" s="68"/>
      <c r="F45" s="69"/>
      <c r="G45" s="52">
        <f t="shared" ref="G45:H45" si="35">G20</f>
        <v>43.561579999999999</v>
      </c>
      <c r="H45" s="29">
        <f t="shared" si="35"/>
        <v>6.7855469378890715E-5</v>
      </c>
      <c r="I45" s="12">
        <f t="shared" si="2"/>
        <v>5.2737824116936451</v>
      </c>
      <c r="J45" s="58">
        <f t="shared" si="3"/>
        <v>3.3137868632829819E-4</v>
      </c>
      <c r="K45" s="6"/>
      <c r="L45" s="28"/>
      <c r="M45" s="45">
        <f t="shared" ref="M45:N45" si="36">M20</f>
        <v>79.613640000000004</v>
      </c>
      <c r="N45" s="58">
        <f t="shared" si="36"/>
        <v>1.1639544513781888E-4</v>
      </c>
      <c r="O45" s="12">
        <f t="shared" si="5"/>
        <v>43.064616826205437</v>
      </c>
      <c r="P45" s="58">
        <f t="shared" si="6"/>
        <v>2.70596984044257E-3</v>
      </c>
      <c r="Q45" s="6"/>
      <c r="R45" s="28"/>
      <c r="S45" s="45">
        <f t="shared" ref="S45:T45" si="37">S20</f>
        <v>0</v>
      </c>
      <c r="T45" s="58">
        <f t="shared" si="37"/>
        <v>0</v>
      </c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5423.6149564572497</v>
      </c>
      <c r="D46" s="67">
        <v>1</v>
      </c>
      <c r="E46" s="72"/>
      <c r="F46" s="73"/>
      <c r="G46" s="65">
        <f>SUM(G34:G45)</f>
        <v>641975.95858870668</v>
      </c>
      <c r="H46" s="67">
        <v>1</v>
      </c>
      <c r="I46" s="60">
        <f>SUM(I34:I45)</f>
        <v>15914.66992077121</v>
      </c>
      <c r="J46" s="108">
        <f>SUM(J34:J45)</f>
        <v>0.99999999999999978</v>
      </c>
      <c r="K46" s="25"/>
      <c r="L46" s="26"/>
      <c r="M46" s="60">
        <f t="shared" ref="M46:N46" si="38">M21</f>
        <v>683992.74478252034</v>
      </c>
      <c r="N46" s="62">
        <f t="shared" si="38"/>
        <v>1.0000000000000002</v>
      </c>
      <c r="O46" s="60">
        <f>SUM(O34:O45)</f>
        <v>28158.299644267983</v>
      </c>
      <c r="P46" s="108">
        <f>SUM(P34:P45)</f>
        <v>1.7693297934829844</v>
      </c>
      <c r="Q46" s="25"/>
      <c r="R46" s="26"/>
      <c r="S46" s="60">
        <f t="shared" ref="S46:T46" si="39">S21</f>
        <v>740816.73247643327</v>
      </c>
      <c r="T46" s="62">
        <f t="shared" si="39"/>
        <v>1</v>
      </c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5423.6149564572497</v>
      </c>
      <c r="D48" s="13">
        <f>D23</f>
        <v>1</v>
      </c>
      <c r="E48" s="14"/>
      <c r="F48" s="13"/>
      <c r="G48" s="74">
        <f>G23</f>
        <v>641975.95858870668</v>
      </c>
      <c r="H48" s="13">
        <f>H23</f>
        <v>1</v>
      </c>
      <c r="I48" s="12">
        <f>I46</f>
        <v>15914.66992077121</v>
      </c>
      <c r="J48" s="58">
        <f>J23</f>
        <v>1</v>
      </c>
      <c r="K48" s="12"/>
      <c r="L48" s="10"/>
      <c r="M48" s="12">
        <f t="shared" ref="M48:N48" si="40">M23</f>
        <v>683992.74478252034</v>
      </c>
      <c r="N48" s="10">
        <f t="shared" si="40"/>
        <v>1</v>
      </c>
      <c r="O48" s="12">
        <f>O46</f>
        <v>28158.299644267983</v>
      </c>
      <c r="P48" s="58">
        <f>P23</f>
        <v>1</v>
      </c>
      <c r="Q48" s="12"/>
      <c r="R48" s="10"/>
      <c r="S48" s="12">
        <f t="shared" ref="S48:T48" si="41">S23</f>
        <v>740816.73247643327</v>
      </c>
      <c r="T48" s="10">
        <f t="shared" si="41"/>
        <v>1</v>
      </c>
      <c r="U48" s="12"/>
      <c r="V48" s="10"/>
      <c r="W48" s="12"/>
      <c r="X48" s="10"/>
      <c r="Y48" s="12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12">
        <v>0</v>
      </c>
      <c r="J49" s="58">
        <f>J24</f>
        <v>0</v>
      </c>
      <c r="K49" s="6"/>
      <c r="L49" s="5"/>
      <c r="M49" s="57">
        <f t="shared" ref="M49:N49" si="42">M24</f>
        <v>0</v>
      </c>
      <c r="N49" s="10">
        <f t="shared" si="42"/>
        <v>0</v>
      </c>
      <c r="O49" s="12">
        <v>0</v>
      </c>
      <c r="P49" s="58">
        <f>P24</f>
        <v>0</v>
      </c>
      <c r="Q49" s="6"/>
      <c r="R49" s="5"/>
      <c r="S49" s="57">
        <f t="shared" ref="S49:T49" si="43">S24</f>
        <v>0</v>
      </c>
      <c r="T49" s="10">
        <f t="shared" si="43"/>
        <v>0</v>
      </c>
      <c r="U49" s="12"/>
      <c r="V49" s="10"/>
      <c r="W49" s="6"/>
      <c r="X49" s="5"/>
      <c r="Y49" s="11"/>
      <c r="Z49" s="10"/>
    </row>
    <row r="50" spans="2:26" x14ac:dyDescent="0.25">
      <c r="B50" s="19" t="s">
        <v>0</v>
      </c>
      <c r="C50" s="78">
        <f>C46</f>
        <v>5423.6149564572497</v>
      </c>
      <c r="D50" s="54">
        <v>1</v>
      </c>
      <c r="E50" s="76"/>
      <c r="F50" s="54"/>
      <c r="G50" s="78">
        <f>G46</f>
        <v>641975.95858870668</v>
      </c>
      <c r="H50" s="54">
        <v>1</v>
      </c>
      <c r="I50" s="12">
        <f>SUM(I48:I49)</f>
        <v>15914.66992077121</v>
      </c>
      <c r="J50" s="58">
        <v>1</v>
      </c>
      <c r="K50" s="3"/>
      <c r="L50" s="2"/>
      <c r="M50" s="55">
        <f t="shared" ref="M50:N50" si="44">M25</f>
        <v>683992.74478252034</v>
      </c>
      <c r="N50" s="44">
        <f t="shared" si="44"/>
        <v>1</v>
      </c>
      <c r="O50" s="12">
        <f>SUM(O48:O49)</f>
        <v>28158.299644267983</v>
      </c>
      <c r="P50" s="58">
        <v>1</v>
      </c>
      <c r="Q50" s="3"/>
      <c r="R50" s="2"/>
      <c r="S50" s="55">
        <f t="shared" ref="S50:T50" si="45">S25</f>
        <v>740816.73247643327</v>
      </c>
      <c r="T50" s="44">
        <f t="shared" si="45"/>
        <v>1</v>
      </c>
      <c r="U50" s="12"/>
      <c r="V50" s="44"/>
      <c r="W50" s="3"/>
      <c r="X50" s="2"/>
      <c r="Y50" s="11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5101.8656664512482</v>
      </c>
      <c r="D52" s="13">
        <f>D27</f>
        <v>0.94067622930663009</v>
      </c>
      <c r="E52" s="14"/>
      <c r="F52" s="13"/>
      <c r="G52" s="74">
        <f>G27</f>
        <v>586928.22400870663</v>
      </c>
      <c r="H52" s="13">
        <f>H27</f>
        <v>0.91425265410091883</v>
      </c>
      <c r="I52" s="12">
        <f>C27+I27</f>
        <v>13993.385288841204</v>
      </c>
      <c r="J52" s="58">
        <f>I52/I54</f>
        <v>0.87927587304701715</v>
      </c>
      <c r="K52" s="12"/>
      <c r="L52" s="10"/>
      <c r="M52" s="12">
        <f t="shared" ref="M52:N52" si="46">M27</f>
        <v>627486.35104252037</v>
      </c>
      <c r="N52" s="10">
        <f t="shared" si="46"/>
        <v>0.91738743697059755</v>
      </c>
      <c r="O52" s="12">
        <f>O54-O53</f>
        <v>25222.76799325868</v>
      </c>
      <c r="P52" s="58">
        <f>O52/O54</f>
        <v>0.89574897319459157</v>
      </c>
      <c r="Q52" s="12"/>
      <c r="R52" s="10"/>
      <c r="S52" s="12">
        <f t="shared" ref="S52:T52" si="47">S27</f>
        <v>681591.19732643326</v>
      </c>
      <c r="T52" s="10">
        <f t="shared" si="47"/>
        <v>0.92005372914294414</v>
      </c>
      <c r="U52" s="12"/>
      <c r="V52" s="10"/>
      <c r="W52" s="12"/>
      <c r="X52" s="10"/>
      <c r="Y52" s="11"/>
      <c r="Z52" s="10"/>
    </row>
    <row r="53" spans="2:26" ht="15.75" x14ac:dyDescent="0.25">
      <c r="B53" s="9" t="s">
        <v>1</v>
      </c>
      <c r="C53" s="77">
        <f>C28</f>
        <v>321.74929000600184</v>
      </c>
      <c r="D53" s="59">
        <f>D28</f>
        <v>5.9323770693370005E-2</v>
      </c>
      <c r="E53" s="8"/>
      <c r="F53" s="7"/>
      <c r="G53" s="77">
        <f>G28</f>
        <v>55047.734580000004</v>
      </c>
      <c r="H53" s="59">
        <f>H28</f>
        <v>8.5747345899081118E-2</v>
      </c>
      <c r="I53" s="12">
        <f>C28+I28</f>
        <v>1921.2846319300015</v>
      </c>
      <c r="J53" s="58">
        <f>I53/I54</f>
        <v>0.12072412695298292</v>
      </c>
      <c r="K53" s="6"/>
      <c r="L53" s="5"/>
      <c r="M53" s="57">
        <f t="shared" ref="M53:N53" si="48">M28</f>
        <v>56506.39374</v>
      </c>
      <c r="N53" s="10">
        <f t="shared" si="48"/>
        <v>8.2612563029402522E-2</v>
      </c>
      <c r="O53" s="12">
        <f>I28+O28</f>
        <v>2935.5316510093025</v>
      </c>
      <c r="P53" s="58">
        <f>O53/O54</f>
        <v>0.10425102680540838</v>
      </c>
      <c r="Q53" s="6"/>
      <c r="R53" s="5"/>
      <c r="S53" s="57">
        <f t="shared" ref="S53:T53" si="49">S28</f>
        <v>59225.535150000003</v>
      </c>
      <c r="T53" s="10">
        <f t="shared" si="49"/>
        <v>7.9946270857055829E-2</v>
      </c>
      <c r="U53" s="12"/>
      <c r="V53" s="10"/>
      <c r="W53" s="6"/>
      <c r="X53" s="5"/>
      <c r="Y53" s="11"/>
      <c r="Z53" s="10"/>
    </row>
    <row r="54" spans="2:26" x14ac:dyDescent="0.25">
      <c r="B54" s="4" t="s">
        <v>0</v>
      </c>
      <c r="C54" s="78">
        <f>C46</f>
        <v>5423.6149564572497</v>
      </c>
      <c r="D54" s="54">
        <v>1</v>
      </c>
      <c r="E54" s="76"/>
      <c r="F54" s="54"/>
      <c r="G54" s="78">
        <f>G46</f>
        <v>641975.95858870668</v>
      </c>
      <c r="H54" s="54">
        <v>1</v>
      </c>
      <c r="I54" s="12">
        <f>SUM(I52:I53)</f>
        <v>15914.669920771204</v>
      </c>
      <c r="J54" s="58">
        <f>SUM(J52:J53)</f>
        <v>1</v>
      </c>
      <c r="K54" s="3"/>
      <c r="L54" s="2"/>
      <c r="M54" s="55">
        <f t="shared" ref="M54:N54" si="50">M29</f>
        <v>683992.74478252034</v>
      </c>
      <c r="N54" s="44">
        <f t="shared" si="50"/>
        <v>1</v>
      </c>
      <c r="O54" s="12">
        <f>O50</f>
        <v>28158.299644267983</v>
      </c>
      <c r="P54" s="58">
        <f>SUM(P52:P53)</f>
        <v>1</v>
      </c>
      <c r="Q54" s="3"/>
      <c r="R54" s="2"/>
      <c r="S54" s="55">
        <f t="shared" ref="S54:T54" si="51">S29</f>
        <v>740816.73247643327</v>
      </c>
      <c r="T54" s="44">
        <f t="shared" si="51"/>
        <v>1</v>
      </c>
      <c r="U54" s="12"/>
      <c r="V54" s="44"/>
      <c r="W54" s="3"/>
      <c r="X54" s="2"/>
      <c r="Y54" s="11"/>
      <c r="Z54" s="44"/>
    </row>
    <row r="56" spans="2:26" x14ac:dyDescent="0.25">
      <c r="U56" s="79"/>
    </row>
    <row r="57" spans="2:26" x14ac:dyDescent="0.25">
      <c r="S57" s="104"/>
    </row>
  </sheetData>
  <sheetProtection algorithmName="SHA-512" hashValue="tzNSqG328rSLN+O921gEklqoQgtGPVOLPRU5CweOem4+ruK+EI4MDgPqoTeovQJzhMWUtR8oQvGjJ00Uf3EY7A==" saltValue="J12kGvUd5RwtAfEVRByi/w==" spinCount="100000" sheet="1" objects="1" scenarios="1"/>
  <mergeCells count="17">
    <mergeCell ref="C7:D7"/>
    <mergeCell ref="E7:F7"/>
    <mergeCell ref="G7:H7"/>
    <mergeCell ref="I7:J7"/>
    <mergeCell ref="K7:L7"/>
    <mergeCell ref="Y7:Z7"/>
    <mergeCell ref="M7:N7"/>
    <mergeCell ref="O7:P7"/>
    <mergeCell ref="Q7:R7"/>
    <mergeCell ref="S7:T7"/>
    <mergeCell ref="U7:V7"/>
    <mergeCell ref="W7:X7"/>
    <mergeCell ref="C3:H3"/>
    <mergeCell ref="C6:H6"/>
    <mergeCell ref="I6:N6"/>
    <mergeCell ref="O6:T6"/>
    <mergeCell ref="U6:Z6"/>
  </mergeCells>
  <dataValidations disablePrompts="1"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51E6-7EE1-45EF-969B-550F5237A8C2}">
  <sheetPr codeName="גיליון2">
    <pageSetUpPr fitToPage="1"/>
  </sheetPr>
  <dimension ref="A1:Z56"/>
  <sheetViews>
    <sheetView rightToLeft="1" tabSelected="1" zoomScaleNormal="100" workbookViewId="0">
      <pane xSplit="2" ySplit="8" topLeftCell="E35" activePane="bottomRight" state="frozen"/>
      <selection pane="topRight" activeCell="C1" sqref="C1"/>
      <selection pane="bottomLeft" activeCell="A9" sqref="A9"/>
      <selection pane="bottomRight" activeCell="O37" sqref="O37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4" width="9.125" style="1"/>
    <col min="25" max="25" width="9.875" style="1" bestFit="1" customWidth="1"/>
    <col min="26" max="16384" width="9.125" style="1"/>
  </cols>
  <sheetData>
    <row r="1" spans="1:26" ht="18.75" x14ac:dyDescent="0.3">
      <c r="B1" s="42" t="s">
        <v>30</v>
      </c>
    </row>
    <row r="2" spans="1:26" ht="18.75" x14ac:dyDescent="0.3">
      <c r="B2" s="43" t="s">
        <v>34</v>
      </c>
    </row>
    <row r="3" spans="1:26" ht="18.75" x14ac:dyDescent="0.3">
      <c r="B3" s="42" t="s">
        <v>29</v>
      </c>
      <c r="C3" s="112" t="s">
        <v>28</v>
      </c>
      <c r="D3" s="113"/>
      <c r="E3" s="113"/>
      <c r="F3" s="113"/>
      <c r="G3" s="113"/>
      <c r="H3" s="114"/>
    </row>
    <row r="4" spans="1:26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26" x14ac:dyDescent="0.25">
      <c r="A5" s="24"/>
      <c r="B5" s="24"/>
    </row>
    <row r="6" spans="1:26" ht="18.75" x14ac:dyDescent="0.3">
      <c r="A6" s="24"/>
      <c r="B6" s="39" t="s">
        <v>27</v>
      </c>
      <c r="C6" s="115" t="s">
        <v>23</v>
      </c>
      <c r="D6" s="116"/>
      <c r="E6" s="116"/>
      <c r="F6" s="116"/>
      <c r="G6" s="116"/>
      <c r="H6" s="117"/>
      <c r="I6" s="115" t="s">
        <v>26</v>
      </c>
      <c r="J6" s="116"/>
      <c r="K6" s="116"/>
      <c r="L6" s="116"/>
      <c r="M6" s="116"/>
      <c r="N6" s="117"/>
      <c r="O6" s="115" t="s">
        <v>25</v>
      </c>
      <c r="P6" s="116"/>
      <c r="Q6" s="116"/>
      <c r="R6" s="116"/>
      <c r="S6" s="116"/>
      <c r="T6" s="117"/>
      <c r="U6" s="115" t="s">
        <v>24</v>
      </c>
      <c r="V6" s="116"/>
      <c r="W6" s="116"/>
      <c r="X6" s="116"/>
      <c r="Y6" s="116"/>
      <c r="Z6" s="117"/>
    </row>
    <row r="7" spans="1:26" ht="27.75" customHeight="1" x14ac:dyDescent="0.3">
      <c r="A7" s="24"/>
      <c r="B7" s="38">
        <v>2025</v>
      </c>
      <c r="C7" s="120" t="s">
        <v>19</v>
      </c>
      <c r="D7" s="118"/>
      <c r="E7" s="118" t="s">
        <v>18</v>
      </c>
      <c r="F7" s="118"/>
      <c r="G7" s="118" t="s">
        <v>17</v>
      </c>
      <c r="H7" s="119"/>
      <c r="I7" s="120" t="s">
        <v>19</v>
      </c>
      <c r="J7" s="118"/>
      <c r="K7" s="118" t="s">
        <v>18</v>
      </c>
      <c r="L7" s="118"/>
      <c r="M7" s="118" t="s">
        <v>17</v>
      </c>
      <c r="N7" s="119"/>
      <c r="O7" s="120" t="s">
        <v>19</v>
      </c>
      <c r="P7" s="118"/>
      <c r="Q7" s="118" t="s">
        <v>18</v>
      </c>
      <c r="R7" s="118"/>
      <c r="S7" s="118" t="s">
        <v>17</v>
      </c>
      <c r="T7" s="119"/>
      <c r="U7" s="120" t="s">
        <v>19</v>
      </c>
      <c r="V7" s="118"/>
      <c r="W7" s="118" t="s">
        <v>18</v>
      </c>
      <c r="X7" s="118"/>
      <c r="Y7" s="118" t="s">
        <v>17</v>
      </c>
      <c r="Z7" s="119"/>
    </row>
    <row r="8" spans="1:26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26" x14ac:dyDescent="0.25">
      <c r="A9" s="40"/>
      <c r="B9" s="34" t="s">
        <v>14</v>
      </c>
      <c r="C9" s="14">
        <v>146.81310117500001</v>
      </c>
      <c r="D9" s="29"/>
      <c r="E9" s="14"/>
      <c r="F9" s="33"/>
      <c r="G9" s="14">
        <v>13817.70364</v>
      </c>
      <c r="H9" s="29">
        <v>1</v>
      </c>
      <c r="I9" s="6">
        <v>181.725682425</v>
      </c>
      <c r="J9" s="58"/>
      <c r="K9" s="12"/>
      <c r="L9" s="58"/>
      <c r="M9" s="12">
        <v>17103.593639999999</v>
      </c>
      <c r="N9" s="105">
        <v>1</v>
      </c>
      <c r="O9" s="14">
        <v>240.05846242500002</v>
      </c>
      <c r="P9" s="29"/>
      <c r="Q9" s="14"/>
      <c r="R9" s="33"/>
      <c r="S9" s="14">
        <v>22593.737639999999</v>
      </c>
      <c r="T9" s="29">
        <v>1</v>
      </c>
      <c r="U9" s="6"/>
      <c r="V9" s="58"/>
      <c r="W9" s="12"/>
      <c r="X9" s="58"/>
      <c r="Y9" s="12"/>
      <c r="Z9" s="105"/>
    </row>
    <row r="10" spans="1:26" x14ac:dyDescent="0.25">
      <c r="A10" s="40"/>
      <c r="B10" s="31" t="s">
        <v>35</v>
      </c>
      <c r="C10" s="8"/>
      <c r="D10" s="29"/>
      <c r="E10" s="8"/>
      <c r="F10" s="30"/>
      <c r="G10" s="8"/>
      <c r="H10" s="29">
        <v>0</v>
      </c>
      <c r="I10" s="6"/>
      <c r="J10" s="58"/>
      <c r="K10" s="57"/>
      <c r="L10" s="58"/>
      <c r="M10" s="6"/>
      <c r="N10" s="106">
        <v>0</v>
      </c>
      <c r="O10" s="8"/>
      <c r="P10" s="29"/>
      <c r="Q10" s="8"/>
      <c r="R10" s="30"/>
      <c r="S10" s="8"/>
      <c r="T10" s="29">
        <v>0</v>
      </c>
      <c r="U10" s="6"/>
      <c r="V10" s="58"/>
      <c r="W10" s="57"/>
      <c r="X10" s="58"/>
      <c r="Y10" s="6"/>
      <c r="Z10" s="106"/>
    </row>
    <row r="11" spans="1:26" x14ac:dyDescent="0.25">
      <c r="A11" s="40"/>
      <c r="B11" s="31" t="s">
        <v>36</v>
      </c>
      <c r="C11" s="8"/>
      <c r="D11" s="29"/>
      <c r="E11" s="8"/>
      <c r="F11" s="30"/>
      <c r="G11" s="8"/>
      <c r="H11" s="29">
        <v>0</v>
      </c>
      <c r="I11" s="6"/>
      <c r="J11" s="58"/>
      <c r="K11" s="57"/>
      <c r="L11" s="58"/>
      <c r="M11" s="6"/>
      <c r="N11" s="106">
        <v>0</v>
      </c>
      <c r="O11" s="8"/>
      <c r="P11" s="29"/>
      <c r="Q11" s="8"/>
      <c r="R11" s="30"/>
      <c r="S11" s="8"/>
      <c r="T11" s="29">
        <v>0</v>
      </c>
      <c r="U11" s="6"/>
      <c r="V11" s="58"/>
      <c r="W11" s="57"/>
      <c r="X11" s="58"/>
      <c r="Y11" s="6"/>
      <c r="Z11" s="106"/>
    </row>
    <row r="12" spans="1:26" x14ac:dyDescent="0.25">
      <c r="A12" s="40"/>
      <c r="B12" s="31" t="s">
        <v>13</v>
      </c>
      <c r="C12" s="8"/>
      <c r="D12" s="29"/>
      <c r="E12" s="8"/>
      <c r="F12" s="30"/>
      <c r="G12" s="8"/>
      <c r="H12" s="29">
        <v>0</v>
      </c>
      <c r="I12" s="6"/>
      <c r="J12" s="58"/>
      <c r="K12" s="57"/>
      <c r="L12" s="58"/>
      <c r="M12" s="6"/>
      <c r="N12" s="106">
        <v>0</v>
      </c>
      <c r="O12" s="8"/>
      <c r="P12" s="29"/>
      <c r="Q12" s="8"/>
      <c r="R12" s="30"/>
      <c r="S12" s="8"/>
      <c r="T12" s="29">
        <v>0</v>
      </c>
      <c r="U12" s="6"/>
      <c r="V12" s="58"/>
      <c r="W12" s="57"/>
      <c r="X12" s="58"/>
      <c r="Y12" s="6"/>
      <c r="Z12" s="106"/>
    </row>
    <row r="13" spans="1:26" x14ac:dyDescent="0.25">
      <c r="A13" s="40"/>
      <c r="B13" s="31" t="s">
        <v>12</v>
      </c>
      <c r="C13" s="8"/>
      <c r="D13" s="29"/>
      <c r="E13" s="8"/>
      <c r="F13" s="30"/>
      <c r="G13" s="8"/>
      <c r="H13" s="29">
        <v>0</v>
      </c>
      <c r="I13" s="6"/>
      <c r="J13" s="58"/>
      <c r="K13" s="57"/>
      <c r="L13" s="58"/>
      <c r="M13" s="6"/>
      <c r="N13" s="106">
        <v>0</v>
      </c>
      <c r="O13" s="8"/>
      <c r="P13" s="29"/>
      <c r="Q13" s="8"/>
      <c r="R13" s="30"/>
      <c r="S13" s="8"/>
      <c r="T13" s="29">
        <v>0</v>
      </c>
      <c r="U13" s="6"/>
      <c r="V13" s="58"/>
      <c r="W13" s="57"/>
      <c r="X13" s="58"/>
      <c r="Y13" s="6"/>
      <c r="Z13" s="106"/>
    </row>
    <row r="14" spans="1:26" x14ac:dyDescent="0.25">
      <c r="A14" s="40"/>
      <c r="B14" s="31" t="s">
        <v>11</v>
      </c>
      <c r="C14" s="8"/>
      <c r="D14" s="29"/>
      <c r="E14" s="8"/>
      <c r="F14" s="30"/>
      <c r="G14" s="8"/>
      <c r="H14" s="29">
        <v>0</v>
      </c>
      <c r="I14" s="6"/>
      <c r="J14" s="58"/>
      <c r="K14" s="57"/>
      <c r="L14" s="58"/>
      <c r="M14" s="6"/>
      <c r="N14" s="106">
        <v>0</v>
      </c>
      <c r="O14" s="8"/>
      <c r="P14" s="29"/>
      <c r="Q14" s="8"/>
      <c r="R14" s="30"/>
      <c r="S14" s="8"/>
      <c r="T14" s="29">
        <v>0</v>
      </c>
      <c r="U14" s="6"/>
      <c r="V14" s="58"/>
      <c r="W14" s="57"/>
      <c r="X14" s="58"/>
      <c r="Y14" s="6"/>
      <c r="Z14" s="106"/>
    </row>
    <row r="15" spans="1:26" x14ac:dyDescent="0.25">
      <c r="A15" s="40"/>
      <c r="B15" s="31" t="s">
        <v>10</v>
      </c>
      <c r="C15" s="8"/>
      <c r="D15" s="29"/>
      <c r="E15" s="8"/>
      <c r="F15" s="30"/>
      <c r="G15" s="8"/>
      <c r="H15" s="29">
        <v>0</v>
      </c>
      <c r="I15" s="6"/>
      <c r="J15" s="58"/>
      <c r="K15" s="57"/>
      <c r="L15" s="58"/>
      <c r="M15" s="6"/>
      <c r="N15" s="106">
        <v>0</v>
      </c>
      <c r="O15" s="8"/>
      <c r="P15" s="29"/>
      <c r="Q15" s="8"/>
      <c r="R15" s="30"/>
      <c r="S15" s="8"/>
      <c r="T15" s="29">
        <v>0</v>
      </c>
      <c r="U15" s="6"/>
      <c r="V15" s="58"/>
      <c r="W15" s="57"/>
      <c r="X15" s="58"/>
      <c r="Y15" s="6"/>
      <c r="Z15" s="106"/>
    </row>
    <row r="16" spans="1:26" x14ac:dyDescent="0.25">
      <c r="A16" s="40"/>
      <c r="B16" s="31" t="s">
        <v>9</v>
      </c>
      <c r="C16" s="8"/>
      <c r="D16" s="29"/>
      <c r="E16" s="8"/>
      <c r="F16" s="30"/>
      <c r="G16" s="8"/>
      <c r="H16" s="29">
        <v>0</v>
      </c>
      <c r="I16" s="6"/>
      <c r="J16" s="58"/>
      <c r="K16" s="57"/>
      <c r="L16" s="58"/>
      <c r="M16" s="6"/>
      <c r="N16" s="106">
        <v>0</v>
      </c>
      <c r="O16" s="8"/>
      <c r="P16" s="29"/>
      <c r="Q16" s="8"/>
      <c r="R16" s="30"/>
      <c r="S16" s="8"/>
      <c r="T16" s="29">
        <v>0</v>
      </c>
      <c r="U16" s="6"/>
      <c r="V16" s="58"/>
      <c r="W16" s="57"/>
      <c r="X16" s="58"/>
      <c r="Y16" s="6"/>
      <c r="Z16" s="106"/>
    </row>
    <row r="17" spans="1:26" x14ac:dyDescent="0.25">
      <c r="A17" s="40"/>
      <c r="B17" s="31" t="s">
        <v>8</v>
      </c>
      <c r="C17" s="8"/>
      <c r="D17" s="29"/>
      <c r="E17" s="8"/>
      <c r="F17" s="30"/>
      <c r="G17" s="8"/>
      <c r="H17" s="29">
        <v>0</v>
      </c>
      <c r="I17" s="6"/>
      <c r="J17" s="58"/>
      <c r="K17" s="57"/>
      <c r="L17" s="58"/>
      <c r="M17" s="6"/>
      <c r="N17" s="106">
        <v>0</v>
      </c>
      <c r="O17" s="8"/>
      <c r="P17" s="29"/>
      <c r="Q17" s="8"/>
      <c r="R17" s="30"/>
      <c r="S17" s="8"/>
      <c r="T17" s="29">
        <v>0</v>
      </c>
      <c r="U17" s="6"/>
      <c r="V17" s="58"/>
      <c r="W17" s="57"/>
      <c r="X17" s="58"/>
      <c r="Y17" s="6"/>
      <c r="Z17" s="106"/>
    </row>
    <row r="18" spans="1:26" x14ac:dyDescent="0.25">
      <c r="A18" s="40"/>
      <c r="B18" s="31" t="s">
        <v>7</v>
      </c>
      <c r="C18" s="8"/>
      <c r="D18" s="29"/>
      <c r="E18" s="8"/>
      <c r="F18" s="30"/>
      <c r="G18" s="8"/>
      <c r="H18" s="29">
        <v>0</v>
      </c>
      <c r="I18" s="6"/>
      <c r="J18" s="58"/>
      <c r="K18" s="6"/>
      <c r="L18" s="58"/>
      <c r="M18" s="6"/>
      <c r="N18" s="106">
        <v>0</v>
      </c>
      <c r="O18" s="8"/>
      <c r="P18" s="29"/>
      <c r="Q18" s="8"/>
      <c r="R18" s="30"/>
      <c r="S18" s="8"/>
      <c r="T18" s="29">
        <v>0</v>
      </c>
      <c r="U18" s="6"/>
      <c r="V18" s="58"/>
      <c r="W18" s="6"/>
      <c r="X18" s="58"/>
      <c r="Y18" s="6"/>
      <c r="Z18" s="106"/>
    </row>
    <row r="19" spans="1:26" x14ac:dyDescent="0.25">
      <c r="A19" s="40"/>
      <c r="B19" s="31" t="s">
        <v>6</v>
      </c>
      <c r="C19" s="8"/>
      <c r="D19" s="29"/>
      <c r="E19" s="8"/>
      <c r="F19" s="30"/>
      <c r="G19" s="8"/>
      <c r="H19" s="29">
        <v>0</v>
      </c>
      <c r="I19" s="6"/>
      <c r="J19" s="58"/>
      <c r="K19" s="6"/>
      <c r="L19" s="58"/>
      <c r="M19" s="6"/>
      <c r="N19" s="106">
        <v>0</v>
      </c>
      <c r="O19" s="8"/>
      <c r="P19" s="29"/>
      <c r="Q19" s="8"/>
      <c r="R19" s="30"/>
      <c r="S19" s="8"/>
      <c r="T19" s="29">
        <v>0</v>
      </c>
      <c r="U19" s="6"/>
      <c r="V19" s="58"/>
      <c r="W19" s="6"/>
      <c r="X19" s="58"/>
      <c r="Y19" s="6"/>
      <c r="Z19" s="106"/>
    </row>
    <row r="20" spans="1:26" x14ac:dyDescent="0.25">
      <c r="A20" s="40"/>
      <c r="B20" s="31" t="s">
        <v>5</v>
      </c>
      <c r="C20" s="52"/>
      <c r="D20" s="29"/>
      <c r="E20" s="68"/>
      <c r="F20" s="69"/>
      <c r="G20" s="52"/>
      <c r="H20" s="29">
        <v>0</v>
      </c>
      <c r="I20" s="45"/>
      <c r="J20" s="58"/>
      <c r="K20" s="45"/>
      <c r="L20" s="58"/>
      <c r="M20" s="45"/>
      <c r="N20" s="107">
        <v>0</v>
      </c>
      <c r="O20" s="52"/>
      <c r="P20" s="29"/>
      <c r="Q20" s="68"/>
      <c r="R20" s="69"/>
      <c r="S20" s="52"/>
      <c r="T20" s="29">
        <v>0</v>
      </c>
      <c r="U20" s="45"/>
      <c r="V20" s="58"/>
      <c r="W20" s="45"/>
      <c r="X20" s="58"/>
      <c r="Y20" s="45"/>
      <c r="Z20" s="107"/>
    </row>
    <row r="21" spans="1:26" x14ac:dyDescent="0.25">
      <c r="A21" s="40"/>
      <c r="B21" s="27" t="s">
        <v>0</v>
      </c>
      <c r="C21" s="66">
        <v>146.81310117500001</v>
      </c>
      <c r="D21" s="67">
        <v>0</v>
      </c>
      <c r="E21" s="72"/>
      <c r="F21" s="73"/>
      <c r="G21" s="66">
        <v>13817.70364</v>
      </c>
      <c r="H21" s="67">
        <v>1</v>
      </c>
      <c r="I21" s="60">
        <v>181.725682425</v>
      </c>
      <c r="J21" s="62">
        <v>0</v>
      </c>
      <c r="K21" s="60"/>
      <c r="L21" s="62"/>
      <c r="M21" s="60">
        <v>17103.593639999999</v>
      </c>
      <c r="N21" s="108">
        <v>1</v>
      </c>
      <c r="O21" s="66">
        <v>240.05846242500002</v>
      </c>
      <c r="P21" s="67">
        <v>0</v>
      </c>
      <c r="Q21" s="72"/>
      <c r="R21" s="73"/>
      <c r="S21" s="66">
        <v>22593.737639999999</v>
      </c>
      <c r="T21" s="67">
        <v>1</v>
      </c>
      <c r="U21" s="60"/>
      <c r="V21" s="62"/>
      <c r="W21" s="60"/>
      <c r="X21" s="62"/>
      <c r="Y21" s="60"/>
      <c r="Z21" s="108"/>
    </row>
    <row r="22" spans="1:26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6" ht="15.75" x14ac:dyDescent="0.25">
      <c r="A23" s="24"/>
      <c r="B23" s="15" t="s">
        <v>4</v>
      </c>
      <c r="C23" s="74"/>
      <c r="D23" s="13"/>
      <c r="E23" s="14"/>
      <c r="F23" s="13"/>
      <c r="G23" s="74">
        <v>13817.70364</v>
      </c>
      <c r="H23" s="13">
        <v>1</v>
      </c>
      <c r="I23" s="70"/>
      <c r="J23" s="10"/>
      <c r="K23" s="12"/>
      <c r="L23" s="10"/>
      <c r="M23" s="11">
        <v>17103.593639999999</v>
      </c>
      <c r="N23" s="10">
        <v>1</v>
      </c>
      <c r="O23" s="74"/>
      <c r="P23" s="13"/>
      <c r="Q23" s="14"/>
      <c r="R23" s="13"/>
      <c r="S23" s="74">
        <v>22593.737639999999</v>
      </c>
      <c r="T23" s="13">
        <v>1</v>
      </c>
      <c r="U23" s="70"/>
      <c r="V23" s="10"/>
      <c r="W23" s="12"/>
      <c r="X23" s="10"/>
      <c r="Y23" s="11"/>
      <c r="Z23" s="10"/>
    </row>
    <row r="24" spans="1:26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61"/>
      <c r="J24" s="10"/>
      <c r="K24" s="6"/>
      <c r="L24" s="5"/>
      <c r="M24" s="63"/>
      <c r="N24" s="10"/>
      <c r="O24" s="77"/>
      <c r="P24" s="59"/>
      <c r="Q24" s="8"/>
      <c r="R24" s="7"/>
      <c r="S24" s="75"/>
      <c r="T24" s="59"/>
      <c r="U24" s="61"/>
      <c r="V24" s="10"/>
      <c r="W24" s="6"/>
      <c r="X24" s="5"/>
      <c r="Y24" s="63"/>
      <c r="Z24" s="10"/>
    </row>
    <row r="25" spans="1:26" x14ac:dyDescent="0.25">
      <c r="A25" s="24"/>
      <c r="B25" s="4" t="s">
        <v>0</v>
      </c>
      <c r="C25" s="78">
        <v>146.81310117500001</v>
      </c>
      <c r="D25" s="54">
        <v>0</v>
      </c>
      <c r="E25" s="76"/>
      <c r="F25" s="54"/>
      <c r="G25" s="53">
        <v>13817.70364</v>
      </c>
      <c r="H25" s="54">
        <v>1</v>
      </c>
      <c r="I25" s="60">
        <v>181.725682425</v>
      </c>
      <c r="J25" s="44">
        <v>0</v>
      </c>
      <c r="K25" s="3"/>
      <c r="L25" s="2"/>
      <c r="M25" s="64">
        <v>17103.593639999999</v>
      </c>
      <c r="N25" s="44">
        <v>1</v>
      </c>
      <c r="O25" s="78">
        <v>240.05846242500002</v>
      </c>
      <c r="P25" s="54">
        <v>0</v>
      </c>
      <c r="Q25" s="76"/>
      <c r="R25" s="54"/>
      <c r="S25" s="53">
        <v>22593.737639999999</v>
      </c>
      <c r="T25" s="54">
        <v>1</v>
      </c>
      <c r="U25" s="60"/>
      <c r="V25" s="44"/>
      <c r="W25" s="3"/>
      <c r="X25" s="2"/>
      <c r="Y25" s="64"/>
      <c r="Z25" s="44"/>
    </row>
    <row r="26" spans="1:26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</row>
    <row r="27" spans="1:26" ht="15.75" x14ac:dyDescent="0.25">
      <c r="A27" s="24"/>
      <c r="B27" s="15" t="s">
        <v>2</v>
      </c>
      <c r="C27" s="74">
        <f>C25</f>
        <v>146.81310117500001</v>
      </c>
      <c r="D27" s="13"/>
      <c r="E27" s="14"/>
      <c r="F27" s="13"/>
      <c r="G27" s="74">
        <v>13817.70364</v>
      </c>
      <c r="H27" s="13">
        <v>1</v>
      </c>
      <c r="I27" s="12">
        <f>I25</f>
        <v>181.725682425</v>
      </c>
      <c r="J27" s="10"/>
      <c r="K27" s="12"/>
      <c r="L27" s="10"/>
      <c r="M27" s="12">
        <v>17103.593639999999</v>
      </c>
      <c r="N27" s="10">
        <v>1</v>
      </c>
      <c r="O27" s="74"/>
      <c r="P27" s="13"/>
      <c r="Q27" s="14"/>
      <c r="R27" s="13"/>
      <c r="S27" s="74">
        <v>22593.737639999999</v>
      </c>
      <c r="T27" s="13">
        <v>1</v>
      </c>
      <c r="U27" s="12"/>
      <c r="V27" s="10"/>
      <c r="W27" s="12"/>
      <c r="X27" s="10"/>
      <c r="Y27" s="12"/>
      <c r="Z27" s="10"/>
    </row>
    <row r="28" spans="1:26" ht="15.75" x14ac:dyDescent="0.25">
      <c r="A28" s="24"/>
      <c r="B28" s="9" t="s">
        <v>1</v>
      </c>
      <c r="C28" s="77"/>
      <c r="D28" s="59"/>
      <c r="E28" s="8"/>
      <c r="F28" s="7"/>
      <c r="G28" s="77"/>
      <c r="H28" s="59"/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6" x14ac:dyDescent="0.25">
      <c r="A29" s="24"/>
      <c r="B29" s="4" t="s">
        <v>0</v>
      </c>
      <c r="C29" s="78">
        <v>146.81310117500001</v>
      </c>
      <c r="D29" s="54">
        <v>0</v>
      </c>
      <c r="E29" s="76"/>
      <c r="F29" s="54"/>
      <c r="G29" s="78">
        <v>13817.70364</v>
      </c>
      <c r="H29" s="54">
        <v>1</v>
      </c>
      <c r="I29" s="55">
        <v>181.725682425</v>
      </c>
      <c r="J29" s="44">
        <v>0</v>
      </c>
      <c r="K29" s="3"/>
      <c r="L29" s="2"/>
      <c r="M29" s="55">
        <v>17103.593639999999</v>
      </c>
      <c r="N29" s="44">
        <v>1</v>
      </c>
      <c r="O29" s="78">
        <v>240.05846242500002</v>
      </c>
      <c r="P29" s="54">
        <v>0</v>
      </c>
      <c r="Q29" s="76"/>
      <c r="R29" s="54"/>
      <c r="S29" s="78">
        <v>22593.737639999999</v>
      </c>
      <c r="T29" s="54">
        <v>1</v>
      </c>
      <c r="U29" s="55"/>
      <c r="V29" s="44"/>
      <c r="W29" s="3"/>
      <c r="X29" s="2"/>
      <c r="Y29" s="55"/>
      <c r="Z29" s="44"/>
    </row>
    <row r="31" spans="1:26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6" ht="24.75" customHeight="1" x14ac:dyDescent="0.3">
      <c r="B32" s="38">
        <f>B7</f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146.81310117500001</v>
      </c>
      <c r="D34" s="29">
        <f>D9</f>
        <v>0</v>
      </c>
      <c r="E34" s="14"/>
      <c r="F34" s="33"/>
      <c r="G34" s="14">
        <f>G9</f>
        <v>13817.70364</v>
      </c>
      <c r="H34" s="29">
        <f>H9</f>
        <v>1</v>
      </c>
      <c r="I34" s="12">
        <f>C34+I9</f>
        <v>328.53878359999999</v>
      </c>
      <c r="J34" s="58">
        <f>I34/$I$46</f>
        <v>1</v>
      </c>
      <c r="K34" s="12"/>
      <c r="L34" s="32"/>
      <c r="M34" s="12">
        <f>M9</f>
        <v>17103.593639999999</v>
      </c>
      <c r="N34" s="58">
        <f>N9</f>
        <v>1</v>
      </c>
      <c r="O34" s="12">
        <f>I34+O9</f>
        <v>568.597246025</v>
      </c>
      <c r="P34" s="58">
        <f>O34/$I$46</f>
        <v>1.730685308427008</v>
      </c>
      <c r="Q34" s="12"/>
      <c r="R34" s="32"/>
      <c r="S34" s="12">
        <f>S9</f>
        <v>22593.737639999999</v>
      </c>
      <c r="T34" s="58">
        <f>T9</f>
        <v>1</v>
      </c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0</v>
      </c>
      <c r="D35" s="29">
        <f t="shared" si="0"/>
        <v>0</v>
      </c>
      <c r="E35" s="8"/>
      <c r="F35" s="30"/>
      <c r="G35" s="8">
        <f t="shared" ref="G35:H45" si="1">G10</f>
        <v>0</v>
      </c>
      <c r="H35" s="29">
        <f t="shared" si="1"/>
        <v>0</v>
      </c>
      <c r="I35" s="6">
        <f t="shared" ref="I35:I45" si="2">C35+I10</f>
        <v>0</v>
      </c>
      <c r="J35" s="58">
        <f t="shared" ref="J35:J45" si="3">I35/$I$46</f>
        <v>0</v>
      </c>
      <c r="K35" s="6"/>
      <c r="L35" s="28"/>
      <c r="M35" s="6">
        <f t="shared" ref="M35:N46" si="4">M10</f>
        <v>0</v>
      </c>
      <c r="N35" s="58">
        <f t="shared" si="4"/>
        <v>0</v>
      </c>
      <c r="O35" s="6">
        <f t="shared" ref="O35:O45" si="5">I35+O10</f>
        <v>0</v>
      </c>
      <c r="P35" s="58">
        <f t="shared" ref="P35:P45" si="6">O35/$I$46</f>
        <v>0</v>
      </c>
      <c r="Q35" s="6"/>
      <c r="R35" s="28"/>
      <c r="S35" s="6">
        <f t="shared" ref="S35:T35" si="7">S10</f>
        <v>0</v>
      </c>
      <c r="T35" s="58">
        <f t="shared" si="7"/>
        <v>0</v>
      </c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si="1"/>
        <v>0</v>
      </c>
      <c r="H36" s="29">
        <f t="shared" si="1"/>
        <v>0</v>
      </c>
      <c r="I36" s="6">
        <f t="shared" si="2"/>
        <v>0</v>
      </c>
      <c r="J36" s="58">
        <f t="shared" si="3"/>
        <v>0</v>
      </c>
      <c r="K36" s="6"/>
      <c r="L36" s="28"/>
      <c r="M36" s="6">
        <f t="shared" si="4"/>
        <v>0</v>
      </c>
      <c r="N36" s="58">
        <f t="shared" si="4"/>
        <v>0</v>
      </c>
      <c r="O36" s="6">
        <f t="shared" si="5"/>
        <v>0</v>
      </c>
      <c r="P36" s="58">
        <f t="shared" si="6"/>
        <v>0</v>
      </c>
      <c r="Q36" s="6"/>
      <c r="R36" s="28"/>
      <c r="S36" s="6">
        <f t="shared" ref="S36:T36" si="8">S11</f>
        <v>0</v>
      </c>
      <c r="T36" s="58">
        <f t="shared" si="8"/>
        <v>0</v>
      </c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0</v>
      </c>
      <c r="D37" s="29">
        <f t="shared" si="0"/>
        <v>0</v>
      </c>
      <c r="E37" s="8"/>
      <c r="F37" s="30"/>
      <c r="G37" s="8">
        <f t="shared" si="1"/>
        <v>0</v>
      </c>
      <c r="H37" s="29">
        <f t="shared" si="1"/>
        <v>0</v>
      </c>
      <c r="I37" s="6">
        <f t="shared" si="2"/>
        <v>0</v>
      </c>
      <c r="J37" s="58">
        <f t="shared" si="3"/>
        <v>0</v>
      </c>
      <c r="K37" s="6"/>
      <c r="L37" s="28"/>
      <c r="M37" s="6">
        <f t="shared" si="4"/>
        <v>0</v>
      </c>
      <c r="N37" s="58">
        <f t="shared" si="4"/>
        <v>0</v>
      </c>
      <c r="O37" s="6">
        <f t="shared" si="5"/>
        <v>0</v>
      </c>
      <c r="P37" s="58">
        <f t="shared" si="6"/>
        <v>0</v>
      </c>
      <c r="Q37" s="6"/>
      <c r="R37" s="28"/>
      <c r="S37" s="6">
        <f t="shared" ref="S37:T37" si="9">S12</f>
        <v>0</v>
      </c>
      <c r="T37" s="58">
        <f t="shared" si="9"/>
        <v>0</v>
      </c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0</v>
      </c>
      <c r="D38" s="29">
        <f t="shared" si="0"/>
        <v>0</v>
      </c>
      <c r="E38" s="8"/>
      <c r="F38" s="30"/>
      <c r="G38" s="8">
        <f t="shared" si="1"/>
        <v>0</v>
      </c>
      <c r="H38" s="29">
        <f t="shared" si="1"/>
        <v>0</v>
      </c>
      <c r="I38" s="6">
        <f t="shared" si="2"/>
        <v>0</v>
      </c>
      <c r="J38" s="58">
        <f t="shared" si="3"/>
        <v>0</v>
      </c>
      <c r="K38" s="6"/>
      <c r="L38" s="28"/>
      <c r="M38" s="6">
        <f t="shared" si="4"/>
        <v>0</v>
      </c>
      <c r="N38" s="58">
        <f t="shared" si="4"/>
        <v>0</v>
      </c>
      <c r="O38" s="6">
        <f t="shared" si="5"/>
        <v>0</v>
      </c>
      <c r="P38" s="58">
        <f t="shared" si="6"/>
        <v>0</v>
      </c>
      <c r="Q38" s="6"/>
      <c r="R38" s="28"/>
      <c r="S38" s="6">
        <f t="shared" ref="S38:T38" si="10">S13</f>
        <v>0</v>
      </c>
      <c r="T38" s="58">
        <f t="shared" si="10"/>
        <v>0</v>
      </c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0</v>
      </c>
      <c r="D39" s="29">
        <f t="shared" si="0"/>
        <v>0</v>
      </c>
      <c r="E39" s="8"/>
      <c r="F39" s="30"/>
      <c r="G39" s="8">
        <f t="shared" si="1"/>
        <v>0</v>
      </c>
      <c r="H39" s="29">
        <f t="shared" si="1"/>
        <v>0</v>
      </c>
      <c r="I39" s="6">
        <f t="shared" si="2"/>
        <v>0</v>
      </c>
      <c r="J39" s="58">
        <f t="shared" si="3"/>
        <v>0</v>
      </c>
      <c r="K39" s="6"/>
      <c r="L39" s="28"/>
      <c r="M39" s="6">
        <f t="shared" si="4"/>
        <v>0</v>
      </c>
      <c r="N39" s="58">
        <f t="shared" si="4"/>
        <v>0</v>
      </c>
      <c r="O39" s="6">
        <f t="shared" si="5"/>
        <v>0</v>
      </c>
      <c r="P39" s="58">
        <f t="shared" si="6"/>
        <v>0</v>
      </c>
      <c r="Q39" s="6"/>
      <c r="R39" s="28"/>
      <c r="S39" s="6">
        <f t="shared" ref="S39:T39" si="11">S14</f>
        <v>0</v>
      </c>
      <c r="T39" s="58">
        <f t="shared" si="11"/>
        <v>0</v>
      </c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si="1"/>
        <v>0</v>
      </c>
      <c r="H40" s="29">
        <f t="shared" si="1"/>
        <v>0</v>
      </c>
      <c r="I40" s="6">
        <f t="shared" si="2"/>
        <v>0</v>
      </c>
      <c r="J40" s="58">
        <f t="shared" si="3"/>
        <v>0</v>
      </c>
      <c r="K40" s="6"/>
      <c r="L40" s="28"/>
      <c r="M40" s="6">
        <f t="shared" si="4"/>
        <v>0</v>
      </c>
      <c r="N40" s="58">
        <f t="shared" si="4"/>
        <v>0</v>
      </c>
      <c r="O40" s="6">
        <f t="shared" si="5"/>
        <v>0</v>
      </c>
      <c r="P40" s="58">
        <f t="shared" si="6"/>
        <v>0</v>
      </c>
      <c r="Q40" s="6"/>
      <c r="R40" s="28"/>
      <c r="S40" s="6">
        <f t="shared" ref="S40:T40" si="12">S15</f>
        <v>0</v>
      </c>
      <c r="T40" s="58">
        <f t="shared" si="12"/>
        <v>0</v>
      </c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0</v>
      </c>
      <c r="D41" s="29">
        <f t="shared" si="0"/>
        <v>0</v>
      </c>
      <c r="E41" s="8"/>
      <c r="F41" s="30"/>
      <c r="G41" s="8">
        <f t="shared" si="1"/>
        <v>0</v>
      </c>
      <c r="H41" s="29">
        <f t="shared" si="1"/>
        <v>0</v>
      </c>
      <c r="I41" s="6">
        <f t="shared" si="2"/>
        <v>0</v>
      </c>
      <c r="J41" s="58">
        <f t="shared" si="3"/>
        <v>0</v>
      </c>
      <c r="K41" s="6"/>
      <c r="L41" s="28"/>
      <c r="M41" s="6">
        <f t="shared" si="4"/>
        <v>0</v>
      </c>
      <c r="N41" s="58">
        <f t="shared" si="4"/>
        <v>0</v>
      </c>
      <c r="O41" s="6">
        <f t="shared" si="5"/>
        <v>0</v>
      </c>
      <c r="P41" s="58">
        <f t="shared" si="6"/>
        <v>0</v>
      </c>
      <c r="Q41" s="6"/>
      <c r="R41" s="28"/>
      <c r="S41" s="6">
        <f t="shared" ref="S41:T41" si="13">S16</f>
        <v>0</v>
      </c>
      <c r="T41" s="58">
        <f t="shared" si="13"/>
        <v>0</v>
      </c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si="1"/>
        <v>0</v>
      </c>
      <c r="H42" s="29">
        <f t="shared" si="1"/>
        <v>0</v>
      </c>
      <c r="I42" s="6">
        <f t="shared" si="2"/>
        <v>0</v>
      </c>
      <c r="J42" s="58">
        <f t="shared" si="3"/>
        <v>0</v>
      </c>
      <c r="K42" s="6"/>
      <c r="L42" s="28"/>
      <c r="M42" s="6">
        <f t="shared" si="4"/>
        <v>0</v>
      </c>
      <c r="N42" s="58">
        <f t="shared" si="4"/>
        <v>0</v>
      </c>
      <c r="O42" s="6">
        <f t="shared" si="5"/>
        <v>0</v>
      </c>
      <c r="P42" s="58">
        <f t="shared" si="6"/>
        <v>0</v>
      </c>
      <c r="Q42" s="6"/>
      <c r="R42" s="28"/>
      <c r="S42" s="6">
        <f t="shared" ref="S42:T42" si="14">S17</f>
        <v>0</v>
      </c>
      <c r="T42" s="58">
        <f t="shared" si="14"/>
        <v>0</v>
      </c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0</v>
      </c>
      <c r="D43" s="29">
        <f t="shared" si="0"/>
        <v>0</v>
      </c>
      <c r="E43" s="8"/>
      <c r="F43" s="30"/>
      <c r="G43" s="8">
        <f t="shared" si="1"/>
        <v>0</v>
      </c>
      <c r="H43" s="29">
        <f t="shared" si="1"/>
        <v>0</v>
      </c>
      <c r="I43" s="6">
        <f t="shared" si="2"/>
        <v>0</v>
      </c>
      <c r="J43" s="58">
        <f t="shared" si="3"/>
        <v>0</v>
      </c>
      <c r="K43" s="6"/>
      <c r="L43" s="28"/>
      <c r="M43" s="6">
        <f t="shared" si="4"/>
        <v>0</v>
      </c>
      <c r="N43" s="58">
        <f t="shared" si="4"/>
        <v>0</v>
      </c>
      <c r="O43" s="6">
        <f t="shared" si="5"/>
        <v>0</v>
      </c>
      <c r="P43" s="58">
        <f t="shared" si="6"/>
        <v>0</v>
      </c>
      <c r="Q43" s="6"/>
      <c r="R43" s="28"/>
      <c r="S43" s="6">
        <f t="shared" ref="S43:T43" si="15">S18</f>
        <v>0</v>
      </c>
      <c r="T43" s="58">
        <f t="shared" si="15"/>
        <v>0</v>
      </c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si="1"/>
        <v>0</v>
      </c>
      <c r="H44" s="29">
        <f t="shared" si="1"/>
        <v>0</v>
      </c>
      <c r="I44" s="6">
        <f t="shared" si="2"/>
        <v>0</v>
      </c>
      <c r="J44" s="58">
        <f t="shared" si="3"/>
        <v>0</v>
      </c>
      <c r="K44" s="6"/>
      <c r="L44" s="28"/>
      <c r="M44" s="6">
        <f t="shared" si="4"/>
        <v>0</v>
      </c>
      <c r="N44" s="58">
        <f t="shared" si="4"/>
        <v>0</v>
      </c>
      <c r="O44" s="6">
        <f t="shared" si="5"/>
        <v>0</v>
      </c>
      <c r="P44" s="58">
        <f t="shared" si="6"/>
        <v>0</v>
      </c>
      <c r="Q44" s="6"/>
      <c r="R44" s="28"/>
      <c r="S44" s="6">
        <f t="shared" ref="S44:T44" si="16">S19</f>
        <v>0</v>
      </c>
      <c r="T44" s="58">
        <f t="shared" si="16"/>
        <v>0</v>
      </c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0</v>
      </c>
      <c r="D45" s="29">
        <f t="shared" si="0"/>
        <v>0</v>
      </c>
      <c r="E45" s="68"/>
      <c r="F45" s="69"/>
      <c r="G45" s="52">
        <f t="shared" si="1"/>
        <v>0</v>
      </c>
      <c r="H45" s="29">
        <f t="shared" si="1"/>
        <v>0</v>
      </c>
      <c r="I45" s="45">
        <f t="shared" si="2"/>
        <v>0</v>
      </c>
      <c r="J45" s="58">
        <f t="shared" si="3"/>
        <v>0</v>
      </c>
      <c r="K45" s="6"/>
      <c r="L45" s="28"/>
      <c r="M45" s="45">
        <f t="shared" si="4"/>
        <v>0</v>
      </c>
      <c r="N45" s="58">
        <f t="shared" si="4"/>
        <v>0</v>
      </c>
      <c r="O45" s="45">
        <f t="shared" si="5"/>
        <v>0</v>
      </c>
      <c r="P45" s="58">
        <f t="shared" si="6"/>
        <v>0</v>
      </c>
      <c r="Q45" s="6"/>
      <c r="R45" s="28"/>
      <c r="S45" s="45">
        <f t="shared" ref="S45:T45" si="17">S20</f>
        <v>0</v>
      </c>
      <c r="T45" s="58">
        <f t="shared" si="17"/>
        <v>0</v>
      </c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146.81310117500001</v>
      </c>
      <c r="D46" s="67">
        <v>1</v>
      </c>
      <c r="E46" s="72"/>
      <c r="F46" s="73"/>
      <c r="G46" s="65">
        <f>SUM(G34:G45)</f>
        <v>13817.70364</v>
      </c>
      <c r="H46" s="67">
        <v>1</v>
      </c>
      <c r="I46" s="60">
        <f>SUM(I34:I45)</f>
        <v>328.53878359999999</v>
      </c>
      <c r="J46" s="62">
        <f>SUM(J34:J45)</f>
        <v>1</v>
      </c>
      <c r="K46" s="25"/>
      <c r="L46" s="26"/>
      <c r="M46" s="60">
        <f t="shared" si="4"/>
        <v>17103.593639999999</v>
      </c>
      <c r="N46" s="62">
        <f t="shared" si="4"/>
        <v>1</v>
      </c>
      <c r="O46" s="60">
        <f>SUM(O34:O45)</f>
        <v>568.597246025</v>
      </c>
      <c r="P46" s="62">
        <f>SUM(P34:P45)</f>
        <v>1.730685308427008</v>
      </c>
      <c r="Q46" s="25"/>
      <c r="R46" s="26"/>
      <c r="S46" s="60">
        <f t="shared" ref="S46:T46" si="18">S21</f>
        <v>22593.737639999999</v>
      </c>
      <c r="T46" s="62">
        <f t="shared" si="18"/>
        <v>1</v>
      </c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0</v>
      </c>
      <c r="D48" s="13">
        <f>D23</f>
        <v>0</v>
      </c>
      <c r="E48" s="14"/>
      <c r="F48" s="13"/>
      <c r="G48" s="74">
        <f>G23</f>
        <v>13817.70364</v>
      </c>
      <c r="H48" s="13">
        <f>H23</f>
        <v>1</v>
      </c>
      <c r="I48" s="12">
        <f>I46</f>
        <v>328.53878359999999</v>
      </c>
      <c r="J48" s="10">
        <f>J23</f>
        <v>0</v>
      </c>
      <c r="K48" s="12"/>
      <c r="L48" s="10"/>
      <c r="M48" s="12">
        <f t="shared" ref="M48:N50" si="19">M23</f>
        <v>17103.593639999999</v>
      </c>
      <c r="N48" s="10">
        <f t="shared" si="19"/>
        <v>1</v>
      </c>
      <c r="O48" s="12">
        <f>O46</f>
        <v>568.597246025</v>
      </c>
      <c r="P48" s="10">
        <f>P23</f>
        <v>0</v>
      </c>
      <c r="Q48" s="12"/>
      <c r="R48" s="10"/>
      <c r="S48" s="12">
        <f t="shared" ref="S48:T48" si="20">S23</f>
        <v>22593.737639999999</v>
      </c>
      <c r="T48" s="10">
        <f t="shared" si="20"/>
        <v>1</v>
      </c>
      <c r="U48" s="12"/>
      <c r="V48" s="10"/>
      <c r="W48" s="12"/>
      <c r="X48" s="10"/>
      <c r="Y48" s="11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57">
        <v>0</v>
      </c>
      <c r="J49" s="10">
        <f>J24</f>
        <v>0</v>
      </c>
      <c r="K49" s="6"/>
      <c r="L49" s="5"/>
      <c r="M49" s="57">
        <f t="shared" si="19"/>
        <v>0</v>
      </c>
      <c r="N49" s="10">
        <f t="shared" si="19"/>
        <v>0</v>
      </c>
      <c r="O49" s="57">
        <v>0</v>
      </c>
      <c r="P49" s="10">
        <f>P24</f>
        <v>0</v>
      </c>
      <c r="Q49" s="6"/>
      <c r="R49" s="5"/>
      <c r="S49" s="57">
        <f t="shared" ref="S49:T49" si="21">S24</f>
        <v>0</v>
      </c>
      <c r="T49" s="10">
        <f t="shared" si="21"/>
        <v>0</v>
      </c>
      <c r="U49" s="12"/>
      <c r="V49" s="10"/>
      <c r="W49" s="6"/>
      <c r="X49" s="5"/>
      <c r="Y49" s="11"/>
      <c r="Z49" s="10"/>
    </row>
    <row r="50" spans="2:26" x14ac:dyDescent="0.25">
      <c r="B50" s="19" t="s">
        <v>0</v>
      </c>
      <c r="C50" s="78">
        <f>C46</f>
        <v>146.81310117500001</v>
      </c>
      <c r="D50" s="54">
        <v>1</v>
      </c>
      <c r="E50" s="76"/>
      <c r="F50" s="54"/>
      <c r="G50" s="78">
        <f>G46</f>
        <v>13817.70364</v>
      </c>
      <c r="H50" s="54">
        <v>1</v>
      </c>
      <c r="I50" s="55">
        <f>SUM(I48:I49)</f>
        <v>328.53878359999999</v>
      </c>
      <c r="J50" s="44">
        <v>1</v>
      </c>
      <c r="K50" s="3"/>
      <c r="L50" s="2"/>
      <c r="M50" s="55">
        <f t="shared" si="19"/>
        <v>17103.593639999999</v>
      </c>
      <c r="N50" s="44">
        <f t="shared" si="19"/>
        <v>1</v>
      </c>
      <c r="O50" s="55">
        <f>SUM(O48:O49)</f>
        <v>568.597246025</v>
      </c>
      <c r="P50" s="44">
        <v>1</v>
      </c>
      <c r="Q50" s="3"/>
      <c r="R50" s="2"/>
      <c r="S50" s="55">
        <f t="shared" ref="S50:T50" si="22">S25</f>
        <v>22593.737639999999</v>
      </c>
      <c r="T50" s="44">
        <f t="shared" si="22"/>
        <v>1</v>
      </c>
      <c r="U50" s="12"/>
      <c r="V50" s="44"/>
      <c r="W50" s="3"/>
      <c r="X50" s="2"/>
      <c r="Y50" s="11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146.81310117500001</v>
      </c>
      <c r="D52" s="13">
        <f>D27</f>
        <v>0</v>
      </c>
      <c r="E52" s="14"/>
      <c r="F52" s="13"/>
      <c r="G52" s="74">
        <f>G27</f>
        <v>13817.70364</v>
      </c>
      <c r="H52" s="13">
        <f>H27</f>
        <v>1</v>
      </c>
      <c r="I52" s="12">
        <f>C27+I27</f>
        <v>328.53878359999999</v>
      </c>
      <c r="J52" s="58">
        <f>I52/I54</f>
        <v>1</v>
      </c>
      <c r="K52" s="12"/>
      <c r="L52" s="10"/>
      <c r="M52" s="12">
        <f t="shared" ref="M52:N54" si="23">M27</f>
        <v>17103.593639999999</v>
      </c>
      <c r="N52" s="10">
        <f t="shared" si="23"/>
        <v>1</v>
      </c>
      <c r="O52" s="12">
        <f>I27+O27</f>
        <v>181.725682425</v>
      </c>
      <c r="P52" s="58">
        <f>O52/O54</f>
        <v>1</v>
      </c>
      <c r="Q52" s="12"/>
      <c r="R52" s="10"/>
      <c r="S52" s="12">
        <f t="shared" ref="S52:T52" si="24">S27</f>
        <v>22593.737639999999</v>
      </c>
      <c r="T52" s="10">
        <f t="shared" si="24"/>
        <v>1</v>
      </c>
      <c r="U52" s="12"/>
      <c r="V52" s="10"/>
      <c r="W52" s="12"/>
      <c r="X52" s="10"/>
      <c r="Y52" s="11"/>
      <c r="Z52" s="10"/>
    </row>
    <row r="53" spans="2:26" ht="15.75" x14ac:dyDescent="0.25">
      <c r="B53" s="9" t="s">
        <v>1</v>
      </c>
      <c r="C53" s="77">
        <f>C28</f>
        <v>0</v>
      </c>
      <c r="D53" s="59">
        <f>D28</f>
        <v>0</v>
      </c>
      <c r="E53" s="8"/>
      <c r="F53" s="7"/>
      <c r="G53" s="77">
        <f>G28</f>
        <v>0</v>
      </c>
      <c r="H53" s="59">
        <f>H28</f>
        <v>0</v>
      </c>
      <c r="I53" s="12">
        <f>C28+I28</f>
        <v>0</v>
      </c>
      <c r="J53" s="58">
        <f>I53/I54</f>
        <v>0</v>
      </c>
      <c r="K53" s="6"/>
      <c r="L53" s="5"/>
      <c r="M53" s="57">
        <f t="shared" si="23"/>
        <v>0</v>
      </c>
      <c r="N53" s="10">
        <f t="shared" si="23"/>
        <v>0</v>
      </c>
      <c r="O53" s="12">
        <f>I28+O28</f>
        <v>0</v>
      </c>
      <c r="P53" s="58">
        <f>O53/O54</f>
        <v>0</v>
      </c>
      <c r="Q53" s="6"/>
      <c r="R53" s="5"/>
      <c r="S53" s="57">
        <f t="shared" ref="S53:T53" si="25">S28</f>
        <v>0</v>
      </c>
      <c r="T53" s="10">
        <f t="shared" si="25"/>
        <v>0</v>
      </c>
      <c r="U53" s="12"/>
      <c r="V53" s="10"/>
      <c r="W53" s="6"/>
      <c r="X53" s="5"/>
      <c r="Y53" s="11"/>
      <c r="Z53" s="10"/>
    </row>
    <row r="54" spans="2:26" x14ac:dyDescent="0.25">
      <c r="B54" s="4" t="s">
        <v>0</v>
      </c>
      <c r="C54" s="78">
        <f>C46</f>
        <v>146.81310117500001</v>
      </c>
      <c r="D54" s="54">
        <v>1</v>
      </c>
      <c r="E54" s="76"/>
      <c r="F54" s="54"/>
      <c r="G54" s="78">
        <f>G46</f>
        <v>13817.70364</v>
      </c>
      <c r="H54" s="54">
        <v>1</v>
      </c>
      <c r="I54" s="12">
        <f>SUM(I52:I53)</f>
        <v>328.53878359999999</v>
      </c>
      <c r="J54" s="58">
        <f>SUM(J52:J53)</f>
        <v>1</v>
      </c>
      <c r="K54" s="3"/>
      <c r="L54" s="2"/>
      <c r="M54" s="55">
        <f t="shared" si="23"/>
        <v>17103.593639999999</v>
      </c>
      <c r="N54" s="44">
        <f t="shared" si="23"/>
        <v>1</v>
      </c>
      <c r="O54" s="12">
        <f>SUM(O52:O53)</f>
        <v>181.725682425</v>
      </c>
      <c r="P54" s="58">
        <f>SUM(P52:P53)</f>
        <v>1</v>
      </c>
      <c r="Q54" s="3"/>
      <c r="R54" s="2"/>
      <c r="S54" s="55">
        <f t="shared" ref="S54:T54" si="26">S29</f>
        <v>22593.737639999999</v>
      </c>
      <c r="T54" s="44">
        <f t="shared" si="26"/>
        <v>1</v>
      </c>
      <c r="U54" s="12"/>
      <c r="V54" s="44"/>
      <c r="W54" s="3"/>
      <c r="X54" s="2"/>
      <c r="Y54" s="11"/>
      <c r="Z54" s="44"/>
    </row>
    <row r="56" spans="2:26" x14ac:dyDescent="0.25">
      <c r="U56" s="79"/>
    </row>
  </sheetData>
  <sheetProtection algorithmName="SHA-512" hashValue="V/0tM75RWJDzDOAX/RhgBPAbQocWHrkhhSErWMt/tHLV2hiMNhzVUvNgrG+n/NpCN8qPJnQgJNa0l5INb43U4g==" saltValue="D98F/3hEpFOFFhbFwWsCAw==" spinCount="100000" sheet="1" objects="1" scenarios="1"/>
  <mergeCells count="17">
    <mergeCell ref="Y7:Z7"/>
    <mergeCell ref="M7:N7"/>
    <mergeCell ref="O7:P7"/>
    <mergeCell ref="Q7:R7"/>
    <mergeCell ref="S7:T7"/>
    <mergeCell ref="U7:V7"/>
    <mergeCell ref="W7:X7"/>
    <mergeCell ref="C3:H3"/>
    <mergeCell ref="C6:H6"/>
    <mergeCell ref="I6:N6"/>
    <mergeCell ref="O6:T6"/>
    <mergeCell ref="U6:Z6"/>
    <mergeCell ref="C7:D7"/>
    <mergeCell ref="E7:F7"/>
    <mergeCell ref="G7:H7"/>
    <mergeCell ref="I7:J7"/>
    <mergeCell ref="K7:L7"/>
  </mergeCells>
  <dataValidations count="1">
    <dataValidation type="list" allowBlank="1" showInputMessage="1" showErrorMessage="1" sqref="B7 B32" xr:uid="{C123FA5A-D2FC-4B1E-8C2E-FF630111D385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BBEB-1812-4D06-A3E4-B01FB32FDF1D}">
  <sheetPr codeName="גיליון6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 t="shared" ref="I2:I9" si="1">SUMIF($A$1:$A$32,H2,$F$1:$F$32)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1"/>
        <v>20737716.890000001</v>
      </c>
      <c r="J9" s="100" t="e">
        <f t="shared" si="2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54687929.375921957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27877052.420000002</v>
      </c>
      <c r="E29" s="89">
        <v>208926533.03999996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20737716.890000001</v>
      </c>
      <c r="F30" s="94">
        <f t="shared" si="0"/>
        <v>20737716.890000001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82564981.795921952</v>
      </c>
      <c r="E32" s="89">
        <f>SUM(E2:E31)</f>
        <v>229664249.92999995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51000749.917977996</v>
      </c>
      <c r="D34" s="89">
        <v>82564981.795921937</v>
      </c>
      <c r="E34" s="89">
        <v>229664249.92999998</v>
      </c>
      <c r="F34" s="89">
        <v>363229981.64389998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8472-739B-4E97-8C5A-6C86CD20CB32}">
  <sheetPr codeName="גיליון7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>SUMIF($A$1:$A$32,H2,$F$1:$F$32)/1000</f>
        <v>#VALUE!</v>
      </c>
      <c r="J2" s="100" t="e">
        <f t="shared" ref="J2:J9" si="1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ref="I3:I9" si="2">SUMIF($A$1:$A$32,H3,$F$1:$F$32)/1000</f>
        <v>#VALUE!</v>
      </c>
      <c r="J3" s="100" t="e">
        <f t="shared" si="1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2"/>
        <v>#VALUE!</v>
      </c>
      <c r="J4" s="100" t="e">
        <f t="shared" si="1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2"/>
        <v>#VALUE!</v>
      </c>
      <c r="J5" s="100" t="e">
        <f t="shared" si="1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2"/>
        <v>#VALUE!</v>
      </c>
      <c r="J6" s="100" t="e">
        <f t="shared" si="1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2"/>
        <v>#VALUE!</v>
      </c>
      <c r="J7" s="100" t="e">
        <f t="shared" si="1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2"/>
        <v>#VALUE!</v>
      </c>
      <c r="J8" s="100" t="e">
        <f t="shared" si="1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2"/>
        <v>20793.909219999998</v>
      </c>
      <c r="J9" s="100" t="e">
        <f t="shared" si="1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I10-F32/1000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80832863.184813872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1913823.76</v>
      </c>
      <c r="E29" s="89">
        <v>235837672.51999998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20793909.219999999</v>
      </c>
      <c r="F30" s="94">
        <f t="shared" si="0"/>
        <v>20793909.219999999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82746686.944813877</v>
      </c>
      <c r="E32" s="89">
        <f>SUM(E2:E31)</f>
        <v>256631581.73999998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51246145.068167999</v>
      </c>
      <c r="D34" s="89">
        <v>82746686.944813862</v>
      </c>
      <c r="E34" s="89">
        <v>256631581.73999998</v>
      </c>
      <c r="F34" s="89">
        <v>390624413.75298178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8B4-C2CB-4EE2-B2D9-A81D73753124}">
  <sheetPr codeName="גיליון8"/>
  <dimension ref="A1:K35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66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1" si="0">SUM(C2:E2)</f>
        <v>#VALUE!</v>
      </c>
      <c r="H2" s="80" t="s">
        <v>14</v>
      </c>
      <c r="I2" s="101" t="e">
        <f t="shared" ref="I2:I9" si="1">SUMIF($A$1:$A$31,H2,$F$1:$F$31)/1000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B6" s="83" t="s">
        <v>41</v>
      </c>
      <c r="C6" s="99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63</v>
      </c>
      <c r="C7" s="96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A8" s="80" t="s">
        <v>71</v>
      </c>
      <c r="B8" s="83" t="s">
        <v>42</v>
      </c>
      <c r="C8" s="98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70</v>
      </c>
      <c r="B9" s="83" t="s">
        <v>43</v>
      </c>
      <c r="C9" s="96" t="e">
        <v>#VALUE!</v>
      </c>
      <c r="F9" s="94" t="e">
        <f t="shared" si="0"/>
        <v>#VALUE!</v>
      </c>
      <c r="H9" s="80" t="s">
        <v>72</v>
      </c>
      <c r="I9" s="91">
        <f t="shared" si="1"/>
        <v>20893.627969999998</v>
      </c>
      <c r="J9" s="100" t="e">
        <f t="shared" si="2"/>
        <v>#VALUE!</v>
      </c>
    </row>
    <row r="10" spans="1:11" x14ac:dyDescent="0.2">
      <c r="A10" s="80" t="s">
        <v>70</v>
      </c>
      <c r="B10" s="83" t="s">
        <v>44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74</v>
      </c>
      <c r="B11" s="83" t="s">
        <v>45</v>
      </c>
      <c r="C11" s="99" t="e">
        <v>#VALUE!</v>
      </c>
      <c r="F11" s="94" t="e">
        <f t="shared" si="0"/>
        <v>#VALUE!</v>
      </c>
      <c r="H11" s="87"/>
      <c r="I11" s="94" t="e">
        <f>I10-F31/1000</f>
        <v>#VALUE!</v>
      </c>
    </row>
    <row r="12" spans="1:11" x14ac:dyDescent="0.2">
      <c r="A12" s="80" t="s">
        <v>70</v>
      </c>
      <c r="B12" s="83" t="s">
        <v>46</v>
      </c>
      <c r="C12" s="96" t="e">
        <v>#VALUE!</v>
      </c>
      <c r="F12" s="94" t="e">
        <f t="shared" si="0"/>
        <v>#VALUE!</v>
      </c>
      <c r="H12" s="87"/>
    </row>
    <row r="13" spans="1:11" x14ac:dyDescent="0.2">
      <c r="A13" s="80" t="s">
        <v>14</v>
      </c>
      <c r="B13" s="83" t="s">
        <v>47</v>
      </c>
      <c r="C13" s="95" t="e">
        <v>#VALUE!</v>
      </c>
      <c r="F13" s="94" t="e">
        <f t="shared" si="0"/>
        <v>#VALUE!</v>
      </c>
      <c r="H13" s="87"/>
      <c r="I13" s="80">
        <f>'כלל והון '!G21</f>
        <v>641975.95858870668</v>
      </c>
    </row>
    <row r="14" spans="1:11" x14ac:dyDescent="0.2">
      <c r="B14" s="83" t="s">
        <v>48</v>
      </c>
      <c r="C14" s="96" t="e">
        <v>#VALUE!</v>
      </c>
      <c r="F14" s="94" t="e">
        <f t="shared" si="0"/>
        <v>#VALUE!</v>
      </c>
      <c r="H14" s="87"/>
      <c r="I14" s="94" t="e">
        <f>I10-I13</f>
        <v>#VALUE!</v>
      </c>
    </row>
    <row r="15" spans="1:11" x14ac:dyDescent="0.2">
      <c r="A15" s="80" t="s">
        <v>71</v>
      </c>
      <c r="B15" s="83" t="s">
        <v>49</v>
      </c>
      <c r="C15" s="98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50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5" t="s">
        <v>68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70</v>
      </c>
      <c r="B18" s="83" t="s">
        <v>51</v>
      </c>
      <c r="C18" s="96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52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53</v>
      </c>
      <c r="C20" s="96" t="e">
        <v>#VALUE!</v>
      </c>
      <c r="D20" s="89">
        <v>105674431.71925931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62</v>
      </c>
      <c r="C21" s="96" t="e">
        <v>#VALUE!</v>
      </c>
      <c r="F21" s="94" t="e">
        <f t="shared" si="0"/>
        <v>#VALUE!</v>
      </c>
      <c r="H21" s="87"/>
    </row>
    <row r="22" spans="1:8" x14ac:dyDescent="0.2">
      <c r="A22" s="80" t="s">
        <v>69</v>
      </c>
      <c r="B22" s="83" t="s">
        <v>54</v>
      </c>
      <c r="C22" s="97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55</v>
      </c>
      <c r="C23" s="97" t="e">
        <v>#VALUE!</v>
      </c>
      <c r="F23" s="94" t="e">
        <f t="shared" si="0"/>
        <v>#VALUE!</v>
      </c>
      <c r="H23" s="87"/>
    </row>
    <row r="24" spans="1:8" x14ac:dyDescent="0.2">
      <c r="B24" s="83" t="s">
        <v>56</v>
      </c>
      <c r="C24" s="96" t="e">
        <v>#VALUE!</v>
      </c>
      <c r="F24" s="94" t="e">
        <f t="shared" si="0"/>
        <v>#VALUE!</v>
      </c>
      <c r="H24" s="87"/>
    </row>
    <row r="25" spans="1:8" x14ac:dyDescent="0.2">
      <c r="B25" s="83" t="s">
        <v>64</v>
      </c>
      <c r="C25" s="96" t="e">
        <v>#VALUE!</v>
      </c>
      <c r="F25" s="94" t="e">
        <f t="shared" si="0"/>
        <v>#VALUE!</v>
      </c>
      <c r="H25" s="87"/>
    </row>
    <row r="26" spans="1:8" x14ac:dyDescent="0.2">
      <c r="A26" s="80" t="s">
        <v>14</v>
      </c>
      <c r="B26" s="83" t="s">
        <v>57</v>
      </c>
      <c r="C26" s="95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58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59</v>
      </c>
      <c r="C28" s="95" t="e">
        <v>#VALUE!</v>
      </c>
      <c r="D28" s="89">
        <v>2594377.63</v>
      </c>
      <c r="E28" s="89">
        <v>229835630.13999999</v>
      </c>
      <c r="F28" s="94" t="e">
        <f t="shared" si="0"/>
        <v>#VALUE!</v>
      </c>
      <c r="H28" s="87"/>
    </row>
    <row r="29" spans="1:8" x14ac:dyDescent="0.2">
      <c r="A29" s="80" t="s">
        <v>72</v>
      </c>
      <c r="B29" s="84" t="s">
        <v>75</v>
      </c>
      <c r="C29" s="88"/>
      <c r="D29" s="88"/>
      <c r="E29" s="89">
        <v>20893627.969999999</v>
      </c>
      <c r="F29" s="94">
        <f t="shared" si="0"/>
        <v>20893627.969999999</v>
      </c>
      <c r="H29" s="87"/>
    </row>
    <row r="30" spans="1:8" x14ac:dyDescent="0.2">
      <c r="B30" s="93"/>
      <c r="C30" s="92"/>
      <c r="D30" s="92"/>
      <c r="E30" s="91"/>
      <c r="F30" s="90">
        <f t="shared" si="0"/>
        <v>0</v>
      </c>
      <c r="H30" s="87"/>
    </row>
    <row r="31" spans="1:8" x14ac:dyDescent="0.2">
      <c r="B31" s="84" t="s">
        <v>0</v>
      </c>
      <c r="C31" s="88" t="e">
        <f>SUM(C2:C28)</f>
        <v>#VALUE!</v>
      </c>
      <c r="D31" s="88">
        <f>SUM(D2:D28)</f>
        <v>108268809.3492593</v>
      </c>
      <c r="E31" s="89">
        <f>SUM(E2:E30)</f>
        <v>250729258.10999998</v>
      </c>
      <c r="F31" s="89" t="e">
        <f t="shared" si="0"/>
        <v>#VALUE!</v>
      </c>
      <c r="H31" s="87"/>
    </row>
    <row r="32" spans="1:8" x14ac:dyDescent="0.2">
      <c r="C32" s="88"/>
      <c r="F32" s="89"/>
    </row>
    <row r="33" spans="2:6" x14ac:dyDescent="0.2">
      <c r="B33" s="82" t="s">
        <v>61</v>
      </c>
      <c r="C33" s="88">
        <v>51564271.644827008</v>
      </c>
      <c r="D33" s="89">
        <v>108268809.3492593</v>
      </c>
      <c r="E33" s="89">
        <v>250729258.10999998</v>
      </c>
      <c r="F33" s="89">
        <v>410562339.10408628</v>
      </c>
    </row>
    <row r="34" spans="2:6" x14ac:dyDescent="0.2">
      <c r="C34" s="88" t="e">
        <f>C31-C33</f>
        <v>#VALUE!</v>
      </c>
      <c r="D34" s="88">
        <f>D31-D33</f>
        <v>0</v>
      </c>
      <c r="E34" s="88">
        <f>E31-E33</f>
        <v>0</v>
      </c>
      <c r="F34" s="89" t="e">
        <f>F31-F33</f>
        <v>#VALUE!</v>
      </c>
    </row>
    <row r="35" spans="2:6" x14ac:dyDescent="0.2">
      <c r="C3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2</vt:i4>
      </vt:variant>
    </vt:vector>
  </HeadingPairs>
  <TitlesOfParts>
    <vt:vector size="7" baseType="lpstr">
      <vt:lpstr>כלל והון </vt:lpstr>
      <vt:lpstr>נוסטרו חיים</vt:lpstr>
      <vt:lpstr>נכסים-01-24</vt:lpstr>
      <vt:lpstr>נכסים-02-24</vt:lpstr>
      <vt:lpstr>נכסים-03-24</vt:lpstr>
      <vt:lpstr>'כלל והון '!WPrint_Area_W</vt:lpstr>
      <vt:lpstr>'נוסטרו חיים'!WPrint_Area_W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שיאל עזרן</cp:lastModifiedBy>
  <dcterms:created xsi:type="dcterms:W3CDTF">2016-08-10T06:34:50Z</dcterms:created>
  <dcterms:modified xsi:type="dcterms:W3CDTF">2025-12-02T09:53:06Z</dcterms:modified>
</cp:coreProperties>
</file>